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230"/>
  </bookViews>
  <sheets>
    <sheet name="Foglio1" sheetId="1" r:id="rId1"/>
    <sheet name="Test" sheetId="2" r:id="rId2"/>
    <sheet name="BBS02 750W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H28" i="1"/>
  <c r="H27" i="1" s="1"/>
  <c r="I29" i="1"/>
  <c r="J29" i="1"/>
  <c r="H13" i="1"/>
  <c r="H12" i="1" s="1"/>
  <c r="H11" i="1" s="1"/>
  <c r="H10" i="1" s="1"/>
  <c r="H9" i="1" s="1"/>
  <c r="H8" i="1" s="1"/>
  <c r="H7" i="1" s="1"/>
  <c r="H6" i="1" s="1"/>
  <c r="H26" i="1" l="1"/>
  <c r="I27" i="1"/>
  <c r="J27" i="1" s="1"/>
  <c r="I28" i="1"/>
  <c r="J28" i="1" s="1"/>
  <c r="L43" i="3"/>
  <c r="K42" i="3"/>
  <c r="J42" i="3"/>
  <c r="I42" i="3"/>
  <c r="L42" i="3" s="1"/>
  <c r="M42" i="3" s="1"/>
  <c r="N42" i="3" s="1"/>
  <c r="D42" i="3"/>
  <c r="J41" i="3"/>
  <c r="K41" i="3" s="1"/>
  <c r="L41" i="3" s="1"/>
  <c r="M41" i="3" s="1"/>
  <c r="N41" i="3" s="1"/>
  <c r="I41" i="3"/>
  <c r="D41" i="3"/>
  <c r="K40" i="3"/>
  <c r="J40" i="3"/>
  <c r="I40" i="3"/>
  <c r="L40" i="3" s="1"/>
  <c r="M40" i="3" s="1"/>
  <c r="N40" i="3" s="1"/>
  <c r="D40" i="3"/>
  <c r="J39" i="3"/>
  <c r="K39" i="3" s="1"/>
  <c r="L39" i="3" s="1"/>
  <c r="I39" i="3"/>
  <c r="D39" i="3"/>
  <c r="K38" i="3"/>
  <c r="J38" i="3"/>
  <c r="I38" i="3"/>
  <c r="L38" i="3" s="1"/>
  <c r="M38" i="3" s="1"/>
  <c r="D38" i="3"/>
  <c r="J37" i="3"/>
  <c r="K37" i="3" s="1"/>
  <c r="L37" i="3" s="1"/>
  <c r="I37" i="3"/>
  <c r="D37" i="3"/>
  <c r="K36" i="3"/>
  <c r="J36" i="3"/>
  <c r="I36" i="3"/>
  <c r="L36" i="3" s="1"/>
  <c r="M36" i="3" s="1"/>
  <c r="D36" i="3"/>
  <c r="J35" i="3"/>
  <c r="K35" i="3" s="1"/>
  <c r="L35" i="3" s="1"/>
  <c r="M35" i="3" s="1"/>
  <c r="I35" i="3"/>
  <c r="D35" i="3"/>
  <c r="K34" i="3"/>
  <c r="J34" i="3"/>
  <c r="I34" i="3"/>
  <c r="L34" i="3" s="1"/>
  <c r="D34" i="3"/>
  <c r="J33" i="3"/>
  <c r="K33" i="3" s="1"/>
  <c r="L33" i="3" s="1"/>
  <c r="M33" i="3" s="1"/>
  <c r="I33" i="3"/>
  <c r="D33" i="3"/>
  <c r="K32" i="3"/>
  <c r="J32" i="3"/>
  <c r="I32" i="3"/>
  <c r="L32" i="3" s="1"/>
  <c r="M32" i="3" s="1"/>
  <c r="D32" i="3"/>
  <c r="J31" i="3"/>
  <c r="K31" i="3" s="1"/>
  <c r="L31" i="3" s="1"/>
  <c r="I31" i="3"/>
  <c r="D31" i="3"/>
  <c r="K30" i="3"/>
  <c r="J30" i="3"/>
  <c r="I30" i="3"/>
  <c r="L30" i="3" s="1"/>
  <c r="M30" i="3" s="1"/>
  <c r="D30" i="3"/>
  <c r="J29" i="3"/>
  <c r="K29" i="3" s="1"/>
  <c r="L29" i="3" s="1"/>
  <c r="I29" i="3"/>
  <c r="D29" i="3"/>
  <c r="K28" i="3"/>
  <c r="J28" i="3"/>
  <c r="I28" i="3"/>
  <c r="L28" i="3" s="1"/>
  <c r="M28" i="3" s="1"/>
  <c r="D28" i="3"/>
  <c r="J27" i="3"/>
  <c r="K27" i="3" s="1"/>
  <c r="L27" i="3" s="1"/>
  <c r="M27" i="3" s="1"/>
  <c r="I27" i="3"/>
  <c r="D27" i="3"/>
  <c r="K26" i="3"/>
  <c r="J26" i="3"/>
  <c r="I26" i="3"/>
  <c r="L26" i="3" s="1"/>
  <c r="M26" i="3" s="1"/>
  <c r="D26" i="3"/>
  <c r="J25" i="3"/>
  <c r="K25" i="3" s="1"/>
  <c r="L25" i="3" s="1"/>
  <c r="M25" i="3" s="1"/>
  <c r="I25" i="3"/>
  <c r="D25" i="3"/>
  <c r="K24" i="3"/>
  <c r="J24" i="3"/>
  <c r="I24" i="3"/>
  <c r="L24" i="3" s="1"/>
  <c r="M24" i="3" s="1"/>
  <c r="D24" i="3"/>
  <c r="J23" i="3"/>
  <c r="K23" i="3" s="1"/>
  <c r="L23" i="3" s="1"/>
  <c r="M23" i="3" s="1"/>
  <c r="I23" i="3"/>
  <c r="D23" i="3"/>
  <c r="K22" i="3"/>
  <c r="J22" i="3"/>
  <c r="I22" i="3"/>
  <c r="L22" i="3" s="1"/>
  <c r="M22" i="3" s="1"/>
  <c r="D22" i="3"/>
  <c r="J21" i="3"/>
  <c r="K21" i="3" s="1"/>
  <c r="L21" i="3" s="1"/>
  <c r="M21" i="3" s="1"/>
  <c r="I21" i="3"/>
  <c r="D21" i="3"/>
  <c r="K20" i="3"/>
  <c r="J20" i="3"/>
  <c r="I20" i="3"/>
  <c r="L20" i="3" s="1"/>
  <c r="M20" i="3" s="1"/>
  <c r="D20" i="3"/>
  <c r="J19" i="3"/>
  <c r="K19" i="3" s="1"/>
  <c r="L19" i="3" s="1"/>
  <c r="M19" i="3" s="1"/>
  <c r="I19" i="3"/>
  <c r="D19" i="3"/>
  <c r="P18" i="3"/>
  <c r="J18" i="3"/>
  <c r="K18" i="3" s="1"/>
  <c r="L18" i="3" s="1"/>
  <c r="M18" i="3" s="1"/>
  <c r="I18" i="3"/>
  <c r="D18" i="3"/>
  <c r="K17" i="3"/>
  <c r="J17" i="3"/>
  <c r="I17" i="3"/>
  <c r="L17" i="3" s="1"/>
  <c r="M17" i="3" s="1"/>
  <c r="D17" i="3"/>
  <c r="J16" i="3"/>
  <c r="K16" i="3" s="1"/>
  <c r="L16" i="3" s="1"/>
  <c r="M16" i="3" s="1"/>
  <c r="I16" i="3"/>
  <c r="D16" i="3"/>
  <c r="K15" i="3"/>
  <c r="J15" i="3"/>
  <c r="I15" i="3"/>
  <c r="L15" i="3" s="1"/>
  <c r="M15" i="3" s="1"/>
  <c r="D15" i="3"/>
  <c r="J14" i="3"/>
  <c r="K14" i="3" s="1"/>
  <c r="L14" i="3" s="1"/>
  <c r="M14" i="3" s="1"/>
  <c r="I14" i="3"/>
  <c r="D14" i="3"/>
  <c r="K13" i="3"/>
  <c r="J13" i="3"/>
  <c r="I13" i="3"/>
  <c r="L13" i="3" s="1"/>
  <c r="M13" i="3" s="1"/>
  <c r="D13" i="3"/>
  <c r="J12" i="3"/>
  <c r="K12" i="3" s="1"/>
  <c r="L12" i="3" s="1"/>
  <c r="M12" i="3" s="1"/>
  <c r="I12" i="3"/>
  <c r="D12" i="3"/>
  <c r="K11" i="3"/>
  <c r="J11" i="3"/>
  <c r="I11" i="3"/>
  <c r="L11" i="3" s="1"/>
  <c r="M11" i="3" s="1"/>
  <c r="D11" i="3"/>
  <c r="J10" i="3"/>
  <c r="K10" i="3" s="1"/>
  <c r="L10" i="3" s="1"/>
  <c r="M10" i="3" s="1"/>
  <c r="I10" i="3"/>
  <c r="D10" i="3"/>
  <c r="K9" i="3"/>
  <c r="J9" i="3"/>
  <c r="I9" i="3"/>
  <c r="L9" i="3" s="1"/>
  <c r="M9" i="3" s="1"/>
  <c r="D9" i="3"/>
  <c r="J8" i="3"/>
  <c r="K8" i="3" s="1"/>
  <c r="L8" i="3" s="1"/>
  <c r="M8" i="3" s="1"/>
  <c r="I8" i="3"/>
  <c r="D8" i="3"/>
  <c r="K7" i="3"/>
  <c r="J7" i="3"/>
  <c r="I7" i="3"/>
  <c r="L7" i="3" s="1"/>
  <c r="M7" i="3" s="1"/>
  <c r="D7" i="3"/>
  <c r="J6" i="3"/>
  <c r="K6" i="3" s="1"/>
  <c r="L6" i="3" s="1"/>
  <c r="M6" i="3" s="1"/>
  <c r="I6" i="3"/>
  <c r="D6" i="3"/>
  <c r="K5" i="3"/>
  <c r="J5" i="3"/>
  <c r="I5" i="3"/>
  <c r="L5" i="3" s="1"/>
  <c r="M5" i="3" s="1"/>
  <c r="D5" i="3"/>
  <c r="J4" i="3"/>
  <c r="K4" i="3" s="1"/>
  <c r="L4" i="3" s="1"/>
  <c r="M4" i="3" s="1"/>
  <c r="I4" i="3"/>
  <c r="D4" i="3"/>
  <c r="K3" i="3"/>
  <c r="J3" i="3"/>
  <c r="I3" i="3"/>
  <c r="L3" i="3" s="1"/>
  <c r="M3" i="3" s="1"/>
  <c r="D3" i="3"/>
  <c r="J2" i="3"/>
  <c r="K2" i="3" s="1"/>
  <c r="L2" i="3" s="1"/>
  <c r="M2" i="3" s="1"/>
  <c r="I2" i="3"/>
  <c r="D2" i="3"/>
  <c r="H25" i="1" l="1"/>
  <c r="I26" i="1"/>
  <c r="J26" i="1" s="1"/>
  <c r="M29" i="3"/>
  <c r="N24" i="3" s="1"/>
  <c r="M34" i="3"/>
  <c r="N34" i="3" s="1"/>
  <c r="M37" i="3"/>
  <c r="M31" i="3"/>
  <c r="M39" i="3"/>
  <c r="N39" i="3" s="1"/>
  <c r="H24" i="1" l="1"/>
  <c r="I25" i="1"/>
  <c r="J25" i="1" s="1"/>
  <c r="N20" i="3"/>
  <c r="N27" i="3"/>
  <c r="N32" i="3"/>
  <c r="N17" i="3"/>
  <c r="N19" i="3"/>
  <c r="N11" i="3"/>
  <c r="N36" i="3"/>
  <c r="N31" i="3"/>
  <c r="N13" i="3"/>
  <c r="N33" i="3"/>
  <c r="N8" i="3"/>
  <c r="N37" i="3"/>
  <c r="N21" i="3"/>
  <c r="N4" i="3"/>
  <c r="N6" i="3"/>
  <c r="N30" i="3"/>
  <c r="N28" i="3"/>
  <c r="N10" i="3"/>
  <c r="N25" i="3"/>
  <c r="N18" i="3"/>
  <c r="N29" i="3"/>
  <c r="N12" i="3"/>
  <c r="N23" i="3"/>
  <c r="N5" i="3"/>
  <c r="N15" i="3"/>
  <c r="N16" i="3"/>
  <c r="N3" i="3"/>
  <c r="N38" i="3"/>
  <c r="N22" i="3"/>
  <c r="N7" i="3"/>
  <c r="N26" i="3"/>
  <c r="N9" i="3"/>
  <c r="N14" i="3"/>
  <c r="N35" i="3"/>
  <c r="N2" i="3"/>
  <c r="H23" i="1" l="1"/>
  <c r="I24" i="1"/>
  <c r="J24" i="1" s="1"/>
  <c r="C14" i="2"/>
  <c r="D14" i="2" s="1"/>
  <c r="B13" i="2"/>
  <c r="C13" i="2" s="1"/>
  <c r="D13" i="2" s="1"/>
  <c r="C5" i="2"/>
  <c r="D5" i="2" s="1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H22" i="1" l="1"/>
  <c r="I23" i="1"/>
  <c r="J23" i="1" s="1"/>
  <c r="B12" i="2"/>
  <c r="B11" i="2" s="1"/>
  <c r="B10" i="2" s="1"/>
  <c r="B28" i="1"/>
  <c r="C28" i="1" s="1"/>
  <c r="D28" i="1" s="1"/>
  <c r="C29" i="1"/>
  <c r="D29" i="1" s="1"/>
  <c r="D6" i="1"/>
  <c r="D7" i="1"/>
  <c r="D8" i="1"/>
  <c r="D9" i="1"/>
  <c r="D10" i="1"/>
  <c r="D11" i="1"/>
  <c r="D12" i="1"/>
  <c r="D13" i="1"/>
  <c r="D14" i="1"/>
  <c r="C7" i="1"/>
  <c r="C8" i="1"/>
  <c r="C9" i="1"/>
  <c r="C10" i="1"/>
  <c r="C11" i="1"/>
  <c r="C12" i="1"/>
  <c r="C13" i="1"/>
  <c r="C14" i="1"/>
  <c r="C6" i="1"/>
  <c r="H21" i="1" l="1"/>
  <c r="I21" i="1" s="1"/>
  <c r="J21" i="1" s="1"/>
  <c r="I22" i="1"/>
  <c r="J22" i="1" s="1"/>
  <c r="C12" i="2"/>
  <c r="D12" i="2" s="1"/>
  <c r="C11" i="2"/>
  <c r="D11" i="2" s="1"/>
  <c r="B9" i="2"/>
  <c r="C10" i="2"/>
  <c r="D10" i="2" s="1"/>
  <c r="B27" i="1"/>
  <c r="B26" i="1" s="1"/>
  <c r="C26" i="1" s="1"/>
  <c r="D26" i="1" s="1"/>
  <c r="C9" i="2" l="1"/>
  <c r="D9" i="2" s="1"/>
  <c r="B8" i="2"/>
  <c r="B25" i="1"/>
  <c r="B24" i="1" s="1"/>
  <c r="C27" i="1"/>
  <c r="D27" i="1" s="1"/>
  <c r="B7" i="2" l="1"/>
  <c r="C8" i="2"/>
  <c r="D8" i="2" s="1"/>
  <c r="C25" i="1"/>
  <c r="D25" i="1" s="1"/>
  <c r="B23" i="1"/>
  <c r="C24" i="1"/>
  <c r="D24" i="1" s="1"/>
  <c r="B6" i="2" l="1"/>
  <c r="C6" i="2" s="1"/>
  <c r="D6" i="2" s="1"/>
  <c r="C7" i="2"/>
  <c r="D7" i="2" s="1"/>
  <c r="B22" i="1"/>
  <c r="C23" i="1"/>
  <c r="D23" i="1" s="1"/>
  <c r="C22" i="1" l="1"/>
  <c r="D22" i="1" s="1"/>
  <c r="B21" i="1"/>
  <c r="C21" i="1" s="1"/>
  <c r="D21" i="1" s="1"/>
</calcChain>
</file>

<file path=xl/sharedStrings.xml><?xml version="1.0" encoding="utf-8"?>
<sst xmlns="http://schemas.openxmlformats.org/spreadsheetml/2006/main" count="70" uniqueCount="36">
  <si>
    <t xml:space="preserve"> </t>
  </si>
  <si>
    <t xml:space="preserve">  </t>
  </si>
  <si>
    <t>Ah</t>
  </si>
  <si>
    <t>Start</t>
  </si>
  <si>
    <t>Start current</t>
  </si>
  <si>
    <t>Assistenza</t>
  </si>
  <si>
    <t>Dr. Ergal</t>
  </si>
  <si>
    <t>Default</t>
  </si>
  <si>
    <t>Test</t>
  </si>
  <si>
    <t>Filippo</t>
  </si>
  <si>
    <t>Keep Current</t>
  </si>
  <si>
    <t>Keep Current%</t>
  </si>
  <si>
    <t>U [V]</t>
  </si>
  <si>
    <t>I [A]</t>
  </si>
  <si>
    <t>Pin [W]</t>
  </si>
  <si>
    <t>Torque [Nm]</t>
  </si>
  <si>
    <t>rpm</t>
  </si>
  <si>
    <t>Pout</t>
  </si>
  <si>
    <t>Eff [%]</t>
  </si>
  <si>
    <t>Pout 750W [W]</t>
  </si>
  <si>
    <t>v [kmh]</t>
  </si>
  <si>
    <t>Pdrag [W]</t>
  </si>
  <si>
    <t>Paccel [W]</t>
  </si>
  <si>
    <t>dt [s]</t>
  </si>
  <si>
    <t>SUM(dt) [s]</t>
  </si>
  <si>
    <t>Max speed</t>
  </si>
  <si>
    <t>km/h</t>
  </si>
  <si>
    <t>Max current</t>
  </si>
  <si>
    <t>A</t>
  </si>
  <si>
    <t>Weight</t>
  </si>
  <si>
    <t>kg</t>
  </si>
  <si>
    <t>Cd</t>
  </si>
  <si>
    <t>m2</t>
  </si>
  <si>
    <t>62 kmh max ~ 46T:11T at 26"</t>
  </si>
  <si>
    <t>Estimated acceleration</t>
  </si>
  <si>
    <r>
      <rPr>
        <b/>
        <sz val="11"/>
        <color rgb="FF00B050"/>
        <rFont val="Calibri"/>
        <family val="2"/>
        <scheme val="minor"/>
      </rPr>
      <t xml:space="preserve">Paccel </t>
    </r>
    <r>
      <rPr>
        <b/>
        <sz val="11"/>
        <color theme="1"/>
        <rFont val="Calibri"/>
        <family val="2"/>
        <scheme val="minor"/>
      </rPr>
      <t xml:space="preserve">= </t>
    </r>
    <r>
      <rPr>
        <b/>
        <sz val="11"/>
        <color theme="5"/>
        <rFont val="Calibri"/>
        <family val="2"/>
        <scheme val="minor"/>
      </rPr>
      <t>Pout 750W</t>
    </r>
    <r>
      <rPr>
        <b/>
        <sz val="11"/>
        <color theme="1"/>
        <rFont val="Calibri"/>
        <family val="2"/>
        <scheme val="minor"/>
      </rPr>
      <t xml:space="preserve"> - </t>
    </r>
    <r>
      <rPr>
        <b/>
        <sz val="11"/>
        <color theme="7"/>
        <rFont val="Calibri"/>
        <family val="2"/>
        <scheme val="minor"/>
      </rPr>
      <t>Pdrag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</si>
</sst>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0" fontId="2" fillId="0" borderId="0" xfId="0" applyFont="1"/>
    <xf numFmtId="0" fontId="9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75240594925634"/>
          <c:y val="6.5289442986293383E-2"/>
          <c:w val="0.6918164916885389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Dr. Ergal</c:v>
          </c:tx>
          <c:marker>
            <c:symbol val="none"/>
          </c:marker>
          <c:val>
            <c:numRef>
              <c:f>Foglio1!$C$6:$C$14</c:f>
              <c:numCache>
                <c:formatCode>0.00</c:formatCode>
                <c:ptCount val="9"/>
                <c:pt idx="0">
                  <c:v>1.4</c:v>
                </c:pt>
                <c:pt idx="1">
                  <c:v>2.8</c:v>
                </c:pt>
                <c:pt idx="2">
                  <c:v>4.2</c:v>
                </c:pt>
                <c:pt idx="3">
                  <c:v>5.6</c:v>
                </c:pt>
                <c:pt idx="4">
                  <c:v>7</c:v>
                </c:pt>
                <c:pt idx="5">
                  <c:v>8.4</c:v>
                </c:pt>
                <c:pt idx="6">
                  <c:v>9.8000000000000007</c:v>
                </c:pt>
                <c:pt idx="7">
                  <c:v>11.9</c:v>
                </c:pt>
                <c:pt idx="8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v>Default</c:v>
          </c:tx>
          <c:marker>
            <c:symbol val="none"/>
          </c:marker>
          <c:val>
            <c:numRef>
              <c:f>Foglio1!$I$6:$I$14</c:f>
              <c:numCache>
                <c:formatCode>0.00</c:formatCode>
                <c:ptCount val="9"/>
                <c:pt idx="0">
                  <c:v>1.008</c:v>
                </c:pt>
                <c:pt idx="1">
                  <c:v>1.3319999999999999</c:v>
                </c:pt>
                <c:pt idx="2">
                  <c:v>1.6559999999999999</c:v>
                </c:pt>
                <c:pt idx="3">
                  <c:v>1.98</c:v>
                </c:pt>
                <c:pt idx="4">
                  <c:v>2.3040000000000003</c:v>
                </c:pt>
                <c:pt idx="5">
                  <c:v>2.6280000000000001</c:v>
                </c:pt>
                <c:pt idx="6">
                  <c:v>2.952</c:v>
                </c:pt>
                <c:pt idx="7">
                  <c:v>3.2760000000000002</c:v>
                </c:pt>
                <c:pt idx="8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19488"/>
        <c:axId val="179929472"/>
      </c:lineChart>
      <c:catAx>
        <c:axId val="17991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79929472"/>
        <c:crosses val="autoZero"/>
        <c:auto val="1"/>
        <c:lblAlgn val="ctr"/>
        <c:lblOffset val="100"/>
        <c:noMultiLvlLbl val="0"/>
      </c:catAx>
      <c:valAx>
        <c:axId val="17992947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991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5240594925634"/>
          <c:y val="6.5289442986293383E-2"/>
          <c:w val="0.6918164916885389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Dr. Ergal</c:v>
          </c:tx>
          <c:marker>
            <c:symbol val="none"/>
          </c:marker>
          <c:val>
            <c:numRef>
              <c:f>Foglio1!$D$6:$D$14</c:f>
              <c:numCache>
                <c:formatCode>General</c:formatCode>
                <c:ptCount val="9"/>
                <c:pt idx="0">
                  <c:v>1.1200000000000001</c:v>
                </c:pt>
                <c:pt idx="1">
                  <c:v>2.2400000000000002</c:v>
                </c:pt>
                <c:pt idx="2">
                  <c:v>3.36</c:v>
                </c:pt>
                <c:pt idx="3">
                  <c:v>4.4800000000000004</c:v>
                </c:pt>
                <c:pt idx="4">
                  <c:v>5.6</c:v>
                </c:pt>
                <c:pt idx="5">
                  <c:v>6.72</c:v>
                </c:pt>
                <c:pt idx="6">
                  <c:v>7.84</c:v>
                </c:pt>
                <c:pt idx="7">
                  <c:v>9.52</c:v>
                </c:pt>
                <c:pt idx="8">
                  <c:v>11.2</c:v>
                </c:pt>
              </c:numCache>
            </c:numRef>
          </c:val>
          <c:smooth val="0"/>
        </c:ser>
        <c:ser>
          <c:idx val="1"/>
          <c:order val="1"/>
          <c:tx>
            <c:v>Default</c:v>
          </c:tx>
          <c:marker>
            <c:symbol val="none"/>
          </c:marker>
          <c:val>
            <c:numRef>
              <c:f>Foglio1!$J$6:$J$14</c:f>
              <c:numCache>
                <c:formatCode>General</c:formatCode>
                <c:ptCount val="9"/>
                <c:pt idx="0">
                  <c:v>0.2016</c:v>
                </c:pt>
                <c:pt idx="1">
                  <c:v>0.26639999999999997</c:v>
                </c:pt>
                <c:pt idx="2">
                  <c:v>0.33119999999999999</c:v>
                </c:pt>
                <c:pt idx="3">
                  <c:v>0.39600000000000002</c:v>
                </c:pt>
                <c:pt idx="4">
                  <c:v>0.46080000000000004</c:v>
                </c:pt>
                <c:pt idx="5">
                  <c:v>0.52560000000000007</c:v>
                </c:pt>
                <c:pt idx="6">
                  <c:v>0.59040000000000004</c:v>
                </c:pt>
                <c:pt idx="7">
                  <c:v>0.65520000000000012</c:v>
                </c:pt>
                <c:pt idx="8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60064"/>
        <c:axId val="180035584"/>
      </c:lineChart>
      <c:catAx>
        <c:axId val="179960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035584"/>
        <c:crosses val="autoZero"/>
        <c:auto val="1"/>
        <c:lblAlgn val="ctr"/>
        <c:lblOffset val="100"/>
        <c:noMultiLvlLbl val="0"/>
      </c:catAx>
      <c:valAx>
        <c:axId val="18003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960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5240594925634"/>
          <c:y val="6.5289442986293383E-2"/>
          <c:w val="0.69181649168853898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Test!$I$6:$I$14</c:f>
              <c:numCache>
                <c:formatCode>0.00</c:formatCode>
                <c:ptCount val="9"/>
                <c:pt idx="0">
                  <c:v>7.8</c:v>
                </c:pt>
                <c:pt idx="1">
                  <c:v>8.6999999999999993</c:v>
                </c:pt>
                <c:pt idx="2">
                  <c:v>9.6</c:v>
                </c:pt>
                <c:pt idx="3">
                  <c:v>10.5</c:v>
                </c:pt>
                <c:pt idx="4">
                  <c:v>11.4</c:v>
                </c:pt>
                <c:pt idx="5">
                  <c:v>12.3</c:v>
                </c:pt>
                <c:pt idx="6">
                  <c:v>13.2</c:v>
                </c:pt>
                <c:pt idx="7">
                  <c:v>14.1</c:v>
                </c:pt>
                <c:pt idx="8">
                  <c:v>15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Test!$C$6:$C$14</c:f>
              <c:numCache>
                <c:formatCode>0.00</c:formatCode>
                <c:ptCount val="9"/>
                <c:pt idx="0">
                  <c:v>5.85</c:v>
                </c:pt>
                <c:pt idx="1">
                  <c:v>7.15</c:v>
                </c:pt>
                <c:pt idx="2">
                  <c:v>8.4499999999999993</c:v>
                </c:pt>
                <c:pt idx="3">
                  <c:v>9.75</c:v>
                </c:pt>
                <c:pt idx="4">
                  <c:v>11.05</c:v>
                </c:pt>
                <c:pt idx="5">
                  <c:v>12.35</c:v>
                </c:pt>
                <c:pt idx="6">
                  <c:v>13.65</c:v>
                </c:pt>
                <c:pt idx="7">
                  <c:v>14.95</c:v>
                </c:pt>
                <c:pt idx="8">
                  <c:v>16.25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68128"/>
        <c:axId val="180369664"/>
      </c:lineChart>
      <c:catAx>
        <c:axId val="18036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80369664"/>
        <c:crosses val="autoZero"/>
        <c:auto val="1"/>
        <c:lblAlgn val="ctr"/>
        <c:lblOffset val="100"/>
        <c:noMultiLvlLbl val="0"/>
      </c:catAx>
      <c:valAx>
        <c:axId val="180369664"/>
        <c:scaling>
          <c:orientation val="minMax"/>
          <c:max val="2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8036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5240594925634"/>
          <c:y val="6.5289442986293383E-2"/>
          <c:w val="0.69181649168853898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Test!$J$6:$J$14</c:f>
              <c:numCache>
                <c:formatCode>General</c:formatCode>
                <c:ptCount val="9"/>
                <c:pt idx="0">
                  <c:v>3.12</c:v>
                </c:pt>
                <c:pt idx="1">
                  <c:v>3.48</c:v>
                </c:pt>
                <c:pt idx="2">
                  <c:v>3.84</c:v>
                </c:pt>
                <c:pt idx="3">
                  <c:v>4.2</c:v>
                </c:pt>
                <c:pt idx="4">
                  <c:v>4.5599999999999996</c:v>
                </c:pt>
                <c:pt idx="5">
                  <c:v>4.92</c:v>
                </c:pt>
                <c:pt idx="6">
                  <c:v>5.28</c:v>
                </c:pt>
                <c:pt idx="7">
                  <c:v>5.64</c:v>
                </c:pt>
                <c:pt idx="8">
                  <c:v>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Test!$D$6:$D$14</c:f>
              <c:numCache>
                <c:formatCode>General</c:formatCode>
                <c:ptCount val="9"/>
                <c:pt idx="0">
                  <c:v>1.7549999999999999</c:v>
                </c:pt>
                <c:pt idx="1">
                  <c:v>2.145</c:v>
                </c:pt>
                <c:pt idx="2">
                  <c:v>2.5349999999999997</c:v>
                </c:pt>
                <c:pt idx="3">
                  <c:v>2.9249999999999998</c:v>
                </c:pt>
                <c:pt idx="4">
                  <c:v>3.3149999999999999</c:v>
                </c:pt>
                <c:pt idx="5">
                  <c:v>3.7050000000000001</c:v>
                </c:pt>
                <c:pt idx="6">
                  <c:v>4.0949999999999998</c:v>
                </c:pt>
                <c:pt idx="7">
                  <c:v>4.4850000000000003</c:v>
                </c:pt>
                <c:pt idx="8">
                  <c:v>4.875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08704"/>
        <c:axId val="180410240"/>
      </c:lineChart>
      <c:catAx>
        <c:axId val="18040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410240"/>
        <c:crosses val="autoZero"/>
        <c:auto val="1"/>
        <c:lblAlgn val="ctr"/>
        <c:lblOffset val="100"/>
        <c:noMultiLvlLbl val="0"/>
      </c:catAx>
      <c:valAx>
        <c:axId val="180410240"/>
        <c:scaling>
          <c:orientation val="minMax"/>
          <c:max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40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Bafang 750W</a:t>
            </a:r>
          </a:p>
        </c:rich>
      </c:tx>
      <c:layout>
        <c:manualLayout>
          <c:xMode val="edge"/>
          <c:yMode val="edge"/>
          <c:x val="0.25720720938541847"/>
          <c:y val="5.81641033188608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8097341210035544E-2"/>
          <c:y val="1.7058052667744562E-2"/>
          <c:w val="0.88059726354664958"/>
          <c:h val="0.94567575512518864"/>
        </c:manualLayout>
      </c:layout>
      <c:scatterChart>
        <c:scatterStyle val="smoothMarker"/>
        <c:varyColors val="0"/>
        <c:ser>
          <c:idx val="1"/>
          <c:order val="0"/>
          <c:tx>
            <c:v>Power</c:v>
          </c:tx>
          <c:marker>
            <c:symbol val="none"/>
          </c:marker>
          <c:xVal>
            <c:numRef>
              <c:f>'[1]Sheet1 (4)'!$J$2:$J$43</c:f>
              <c:numCache>
                <c:formatCode>General</c:formatCode>
                <c:ptCount val="42"/>
                <c:pt idx="0">
                  <c:v>62.958000000000006</c:v>
                </c:pt>
                <c:pt idx="1">
                  <c:v>62.958000000000006</c:v>
                </c:pt>
                <c:pt idx="2">
                  <c:v>62.978999999999992</c:v>
                </c:pt>
                <c:pt idx="3">
                  <c:v>62.958000000000006</c:v>
                </c:pt>
                <c:pt idx="4">
                  <c:v>62.643000000000008</c:v>
                </c:pt>
                <c:pt idx="5">
                  <c:v>61.551000000000009</c:v>
                </c:pt>
                <c:pt idx="6">
                  <c:v>60.458999999999989</c:v>
                </c:pt>
                <c:pt idx="7">
                  <c:v>60.038999999999987</c:v>
                </c:pt>
                <c:pt idx="8">
                  <c:v>59.408999999999992</c:v>
                </c:pt>
                <c:pt idx="9">
                  <c:v>57.96</c:v>
                </c:pt>
                <c:pt idx="10">
                  <c:v>57.351000000000006</c:v>
                </c:pt>
                <c:pt idx="11">
                  <c:v>57.141000000000012</c:v>
                </c:pt>
                <c:pt idx="12">
                  <c:v>55.818000000000005</c:v>
                </c:pt>
                <c:pt idx="13">
                  <c:v>54.053999999999995</c:v>
                </c:pt>
                <c:pt idx="14">
                  <c:v>53.214000000000006</c:v>
                </c:pt>
                <c:pt idx="15">
                  <c:v>52.961999999999996</c:v>
                </c:pt>
                <c:pt idx="16">
                  <c:v>52.794000000000004</c:v>
                </c:pt>
                <c:pt idx="17">
                  <c:v>51.765000000000001</c:v>
                </c:pt>
                <c:pt idx="18">
                  <c:v>51.24</c:v>
                </c:pt>
                <c:pt idx="19">
                  <c:v>50.988000000000007</c:v>
                </c:pt>
                <c:pt idx="20">
                  <c:v>49.938000000000002</c:v>
                </c:pt>
                <c:pt idx="21">
                  <c:v>49.580999999999996</c:v>
                </c:pt>
                <c:pt idx="22">
                  <c:v>49.434000000000005</c:v>
                </c:pt>
                <c:pt idx="23">
                  <c:v>49.370999999999995</c:v>
                </c:pt>
                <c:pt idx="24">
                  <c:v>48.845999999999997</c:v>
                </c:pt>
                <c:pt idx="25">
                  <c:v>47.585999999999999</c:v>
                </c:pt>
                <c:pt idx="26">
                  <c:v>47.04</c:v>
                </c:pt>
                <c:pt idx="27">
                  <c:v>46.935000000000002</c:v>
                </c:pt>
                <c:pt idx="28">
                  <c:v>41.58</c:v>
                </c:pt>
                <c:pt idx="29">
                  <c:v>40.571999999999996</c:v>
                </c:pt>
                <c:pt idx="30">
                  <c:v>36.665999999999997</c:v>
                </c:pt>
                <c:pt idx="31">
                  <c:v>32.486999999999995</c:v>
                </c:pt>
                <c:pt idx="32">
                  <c:v>28.518000000000004</c:v>
                </c:pt>
                <c:pt idx="33">
                  <c:v>27.258000000000003</c:v>
                </c:pt>
                <c:pt idx="34">
                  <c:v>22.155000000000001</c:v>
                </c:pt>
                <c:pt idx="35">
                  <c:v>16.569000000000003</c:v>
                </c:pt>
                <c:pt idx="36">
                  <c:v>14.238</c:v>
                </c:pt>
                <c:pt idx="37">
                  <c:v>12.894</c:v>
                </c:pt>
                <c:pt idx="38">
                  <c:v>12.012</c:v>
                </c:pt>
                <c:pt idx="39">
                  <c:v>7.8960000000000008</c:v>
                </c:pt>
                <c:pt idx="40">
                  <c:v>3.6539999999999995</c:v>
                </c:pt>
                <c:pt idx="41">
                  <c:v>0</c:v>
                </c:pt>
              </c:numCache>
            </c:numRef>
          </c:xVal>
          <c:yVal>
            <c:numRef>
              <c:f>'[1]Sheet1 (4)'!$I$2:$I$43</c:f>
              <c:numCache>
                <c:formatCode>General</c:formatCode>
                <c:ptCount val="42"/>
                <c:pt idx="0">
                  <c:v>20.297872340425531</c:v>
                </c:pt>
                <c:pt idx="1">
                  <c:v>20.297872340425531</c:v>
                </c:pt>
                <c:pt idx="2">
                  <c:v>20.308510638297872</c:v>
                </c:pt>
                <c:pt idx="3">
                  <c:v>21.372340425531913</c:v>
                </c:pt>
                <c:pt idx="4">
                  <c:v>41.468085106382972</c:v>
                </c:pt>
                <c:pt idx="5">
                  <c:v>112.87234042553192</c:v>
                </c:pt>
                <c:pt idx="6">
                  <c:v>182.65957446808511</c:v>
                </c:pt>
                <c:pt idx="7">
                  <c:v>207.34042553191489</c:v>
                </c:pt>
                <c:pt idx="8">
                  <c:v>248.29787234042553</c:v>
                </c:pt>
                <c:pt idx="9">
                  <c:v>344.04255319148933</c:v>
                </c:pt>
                <c:pt idx="10">
                  <c:v>379.57446808510639</c:v>
                </c:pt>
                <c:pt idx="11">
                  <c:v>392.97872340425533</c:v>
                </c:pt>
                <c:pt idx="12">
                  <c:v>481.27659574468083</c:v>
                </c:pt>
                <c:pt idx="13">
                  <c:v>599.36170212765956</c:v>
                </c:pt>
                <c:pt idx="14">
                  <c:v>644.68085106382978</c:v>
                </c:pt>
                <c:pt idx="15">
                  <c:v>659.57446808510633</c:v>
                </c:pt>
                <c:pt idx="16">
                  <c:v>670.21276595744678</c:v>
                </c:pt>
                <c:pt idx="17">
                  <c:v>742.87234042553189</c:v>
                </c:pt>
                <c:pt idx="18">
                  <c:v>770.95744680851067</c:v>
                </c:pt>
                <c:pt idx="19">
                  <c:v>784.25531914893622</c:v>
                </c:pt>
                <c:pt idx="20">
                  <c:v>849.04255319148933</c:v>
                </c:pt>
                <c:pt idx="21">
                  <c:v>867.23404255319144</c:v>
                </c:pt>
                <c:pt idx="22">
                  <c:v>871.48936170212767</c:v>
                </c:pt>
                <c:pt idx="23">
                  <c:v>874.36170212765956</c:v>
                </c:pt>
                <c:pt idx="24">
                  <c:v>909.04255319148933</c:v>
                </c:pt>
                <c:pt idx="25">
                  <c:v>976.91489361702122</c:v>
                </c:pt>
                <c:pt idx="26">
                  <c:v>995.42553191489367</c:v>
                </c:pt>
                <c:pt idx="27">
                  <c:v>1004.1489361702128</c:v>
                </c:pt>
                <c:pt idx="28">
                  <c:v>935.63829787234044</c:v>
                </c:pt>
                <c:pt idx="29">
                  <c:v>939.25531914893622</c:v>
                </c:pt>
                <c:pt idx="30">
                  <c:v>913.72340425531911</c:v>
                </c:pt>
                <c:pt idx="31">
                  <c:v>859.468085106383</c:v>
                </c:pt>
                <c:pt idx="32">
                  <c:v>798.19148936170211</c:v>
                </c:pt>
                <c:pt idx="33">
                  <c:v>779.04255319148933</c:v>
                </c:pt>
                <c:pt idx="34">
                  <c:v>699.89361702127655</c:v>
                </c:pt>
                <c:pt idx="35">
                  <c:v>566.70212765957456</c:v>
                </c:pt>
                <c:pt idx="36">
                  <c:v>499.57446808510639</c:v>
                </c:pt>
                <c:pt idx="37">
                  <c:v>460.42553191489361</c:v>
                </c:pt>
                <c:pt idx="38">
                  <c:v>431.27659574468083</c:v>
                </c:pt>
                <c:pt idx="39">
                  <c:v>297.87234042553189</c:v>
                </c:pt>
                <c:pt idx="40">
                  <c:v>143.72340425531914</c:v>
                </c:pt>
                <c:pt idx="41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v>Paccel</c:v>
          </c:tx>
          <c:marker>
            <c:symbol val="none"/>
          </c:marker>
          <c:xVal>
            <c:numRef>
              <c:f>'[1]Sheet1 (4)'!$J$2:$J$43</c:f>
              <c:numCache>
                <c:formatCode>General</c:formatCode>
                <c:ptCount val="42"/>
                <c:pt idx="0">
                  <c:v>62.958000000000006</c:v>
                </c:pt>
                <c:pt idx="1">
                  <c:v>62.958000000000006</c:v>
                </c:pt>
                <c:pt idx="2">
                  <c:v>62.978999999999992</c:v>
                </c:pt>
                <c:pt idx="3">
                  <c:v>62.958000000000006</c:v>
                </c:pt>
                <c:pt idx="4">
                  <c:v>62.643000000000008</c:v>
                </c:pt>
                <c:pt idx="5">
                  <c:v>61.551000000000009</c:v>
                </c:pt>
                <c:pt idx="6">
                  <c:v>60.458999999999989</c:v>
                </c:pt>
                <c:pt idx="7">
                  <c:v>60.038999999999987</c:v>
                </c:pt>
                <c:pt idx="8">
                  <c:v>59.408999999999992</c:v>
                </c:pt>
                <c:pt idx="9">
                  <c:v>57.96</c:v>
                </c:pt>
                <c:pt idx="10">
                  <c:v>57.351000000000006</c:v>
                </c:pt>
                <c:pt idx="11">
                  <c:v>57.141000000000012</c:v>
                </c:pt>
                <c:pt idx="12">
                  <c:v>55.818000000000005</c:v>
                </c:pt>
                <c:pt idx="13">
                  <c:v>54.053999999999995</c:v>
                </c:pt>
                <c:pt idx="14">
                  <c:v>53.214000000000006</c:v>
                </c:pt>
                <c:pt idx="15">
                  <c:v>52.961999999999996</c:v>
                </c:pt>
                <c:pt idx="16">
                  <c:v>52.794000000000004</c:v>
                </c:pt>
                <c:pt idx="17">
                  <c:v>51.765000000000001</c:v>
                </c:pt>
                <c:pt idx="18">
                  <c:v>51.24</c:v>
                </c:pt>
                <c:pt idx="19">
                  <c:v>50.988000000000007</c:v>
                </c:pt>
                <c:pt idx="20">
                  <c:v>49.938000000000002</c:v>
                </c:pt>
                <c:pt idx="21">
                  <c:v>49.580999999999996</c:v>
                </c:pt>
                <c:pt idx="22">
                  <c:v>49.434000000000005</c:v>
                </c:pt>
                <c:pt idx="23">
                  <c:v>49.370999999999995</c:v>
                </c:pt>
                <c:pt idx="24">
                  <c:v>48.845999999999997</c:v>
                </c:pt>
                <c:pt idx="25">
                  <c:v>47.585999999999999</c:v>
                </c:pt>
                <c:pt idx="26">
                  <c:v>47.04</c:v>
                </c:pt>
                <c:pt idx="27">
                  <c:v>46.935000000000002</c:v>
                </c:pt>
                <c:pt idx="28">
                  <c:v>41.58</c:v>
                </c:pt>
                <c:pt idx="29">
                  <c:v>40.571999999999996</c:v>
                </c:pt>
                <c:pt idx="30">
                  <c:v>36.665999999999997</c:v>
                </c:pt>
                <c:pt idx="31">
                  <c:v>32.486999999999995</c:v>
                </c:pt>
                <c:pt idx="32">
                  <c:v>28.518000000000004</c:v>
                </c:pt>
                <c:pt idx="33">
                  <c:v>27.258000000000003</c:v>
                </c:pt>
                <c:pt idx="34">
                  <c:v>22.155000000000001</c:v>
                </c:pt>
                <c:pt idx="35">
                  <c:v>16.569000000000003</c:v>
                </c:pt>
                <c:pt idx="36">
                  <c:v>14.238</c:v>
                </c:pt>
                <c:pt idx="37">
                  <c:v>12.894</c:v>
                </c:pt>
                <c:pt idx="38">
                  <c:v>12.012</c:v>
                </c:pt>
                <c:pt idx="39">
                  <c:v>7.8960000000000008</c:v>
                </c:pt>
                <c:pt idx="40">
                  <c:v>3.6539999999999995</c:v>
                </c:pt>
                <c:pt idx="41">
                  <c:v>0</c:v>
                </c:pt>
              </c:numCache>
            </c:numRef>
          </c:xVal>
          <c:yVal>
            <c:numRef>
              <c:f>'[1]Sheet1 (4)'!$L$2:$L$43</c:f>
              <c:numCache>
                <c:formatCode>General</c:formatCode>
                <c:ptCount val="42"/>
                <c:pt idx="0">
                  <c:v>-2070.704540211415</c:v>
                </c:pt>
                <c:pt idx="1">
                  <c:v>-2070.704540211415</c:v>
                </c:pt>
                <c:pt idx="2">
                  <c:v>-2072.7033205830253</c:v>
                </c:pt>
                <c:pt idx="3">
                  <c:v>-2069.6300721263083</c:v>
                </c:pt>
                <c:pt idx="4">
                  <c:v>-2019.5502628823722</c:v>
                </c:pt>
                <c:pt idx="5">
                  <c:v>-1846.4662130859144</c:v>
                </c:pt>
                <c:pt idx="6">
                  <c:v>-1678.4680023047999</c:v>
                </c:pt>
                <c:pt idx="7">
                  <c:v>-1616.9243229179663</c:v>
                </c:pt>
                <c:pt idx="8">
                  <c:v>-1521.6100396731285</c:v>
                </c:pt>
                <c:pt idx="9">
                  <c:v>-1305.0542843085109</c:v>
                </c:pt>
                <c:pt idx="10">
                  <c:v>-1220.4715654775543</c:v>
                </c:pt>
                <c:pt idx="11">
                  <c:v>-1190.3868658888314</c:v>
                </c:pt>
                <c:pt idx="12">
                  <c:v>-999.72296564500675</c:v>
                </c:pt>
                <c:pt idx="13">
                  <c:v>-752.3134880501525</c:v>
                </c:pt>
                <c:pt idx="14">
                  <c:v>-648.22117882995531</c:v>
                </c:pt>
                <c:pt idx="15">
                  <c:v>-616.04292337555319</c:v>
                </c:pt>
                <c:pt idx="16">
                  <c:v>-593.96988667974108</c:v>
                </c:pt>
                <c:pt idx="17">
                  <c:v>-452.80079895977599</c:v>
                </c:pt>
                <c:pt idx="18">
                  <c:v>-390.76306846926718</c:v>
                </c:pt>
                <c:pt idx="19">
                  <c:v>-361.40544135134201</c:v>
                </c:pt>
                <c:pt idx="20">
                  <c:v>-231.34114277667027</c:v>
                </c:pt>
                <c:pt idx="21">
                  <c:v>-191.55093376958177</c:v>
                </c:pt>
                <c:pt idx="22">
                  <c:v>-178.48894963228224</c:v>
                </c:pt>
                <c:pt idx="23">
                  <c:v>-171.85778752710144</c:v>
                </c:pt>
                <c:pt idx="24">
                  <c:v>-106.21244595535063</c:v>
                </c:pt>
                <c:pt idx="25">
                  <c:v>33.391667760806172</c:v>
                </c:pt>
                <c:pt idx="26">
                  <c:v>81.871709692671402</c:v>
                </c:pt>
                <c:pt idx="27">
                  <c:v>96.28224171220495</c:v>
                </c:pt>
                <c:pt idx="28">
                  <c:v>286.59622630984063</c:v>
                </c:pt>
                <c:pt idx="29">
                  <c:v>332.41156689643663</c:v>
                </c:pt>
                <c:pt idx="30">
                  <c:v>452.43428725813175</c:v>
                </c:pt>
                <c:pt idx="31">
                  <c:v>524.70509757052821</c:v>
                </c:pt>
                <c:pt idx="32">
                  <c:v>558.71669367166726</c:v>
                </c:pt>
                <c:pt idx="33">
                  <c:v>565.23742624207955</c:v>
                </c:pt>
                <c:pt idx="34">
                  <c:v>570.11879977464025</c:v>
                </c:pt>
                <c:pt idx="35">
                  <c:v>497.87885195695731</c:v>
                </c:pt>
                <c:pt idx="36">
                  <c:v>448.48716282354388</c:v>
                </c:pt>
                <c:pt idx="37">
                  <c:v>417.8641803211089</c:v>
                </c:pt>
                <c:pt idx="38">
                  <c:v>393.70504811995863</c:v>
                </c:pt>
                <c:pt idx="39">
                  <c:v>278.27131806775412</c:v>
                </c:pt>
                <c:pt idx="40">
                  <c:v>136.06288695250663</c:v>
                </c:pt>
                <c:pt idx="41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v>Pdrag</c:v>
          </c:tx>
          <c:marker>
            <c:symbol val="none"/>
          </c:marker>
          <c:xVal>
            <c:numRef>
              <c:f>'[1]Sheet1 (4)'!$J$2:$J$43</c:f>
              <c:numCache>
                <c:formatCode>General</c:formatCode>
                <c:ptCount val="42"/>
                <c:pt idx="0">
                  <c:v>62.958000000000006</c:v>
                </c:pt>
                <c:pt idx="1">
                  <c:v>62.958000000000006</c:v>
                </c:pt>
                <c:pt idx="2">
                  <c:v>62.978999999999992</c:v>
                </c:pt>
                <c:pt idx="3">
                  <c:v>62.958000000000006</c:v>
                </c:pt>
                <c:pt idx="4">
                  <c:v>62.643000000000008</c:v>
                </c:pt>
                <c:pt idx="5">
                  <c:v>61.551000000000009</c:v>
                </c:pt>
                <c:pt idx="6">
                  <c:v>60.458999999999989</c:v>
                </c:pt>
                <c:pt idx="7">
                  <c:v>60.038999999999987</c:v>
                </c:pt>
                <c:pt idx="8">
                  <c:v>59.408999999999992</c:v>
                </c:pt>
                <c:pt idx="9">
                  <c:v>57.96</c:v>
                </c:pt>
                <c:pt idx="10">
                  <c:v>57.351000000000006</c:v>
                </c:pt>
                <c:pt idx="11">
                  <c:v>57.141000000000012</c:v>
                </c:pt>
                <c:pt idx="12">
                  <c:v>55.818000000000005</c:v>
                </c:pt>
                <c:pt idx="13">
                  <c:v>54.053999999999995</c:v>
                </c:pt>
                <c:pt idx="14">
                  <c:v>53.214000000000006</c:v>
                </c:pt>
                <c:pt idx="15">
                  <c:v>52.961999999999996</c:v>
                </c:pt>
                <c:pt idx="16">
                  <c:v>52.794000000000004</c:v>
                </c:pt>
                <c:pt idx="17">
                  <c:v>51.765000000000001</c:v>
                </c:pt>
                <c:pt idx="18">
                  <c:v>51.24</c:v>
                </c:pt>
                <c:pt idx="19">
                  <c:v>50.988000000000007</c:v>
                </c:pt>
                <c:pt idx="20">
                  <c:v>49.938000000000002</c:v>
                </c:pt>
                <c:pt idx="21">
                  <c:v>49.580999999999996</c:v>
                </c:pt>
                <c:pt idx="22">
                  <c:v>49.434000000000005</c:v>
                </c:pt>
                <c:pt idx="23">
                  <c:v>49.370999999999995</c:v>
                </c:pt>
                <c:pt idx="24">
                  <c:v>48.845999999999997</c:v>
                </c:pt>
                <c:pt idx="25">
                  <c:v>47.585999999999999</c:v>
                </c:pt>
                <c:pt idx="26">
                  <c:v>47.04</c:v>
                </c:pt>
                <c:pt idx="27">
                  <c:v>46.935000000000002</c:v>
                </c:pt>
                <c:pt idx="28">
                  <c:v>41.58</c:v>
                </c:pt>
                <c:pt idx="29">
                  <c:v>40.571999999999996</c:v>
                </c:pt>
                <c:pt idx="30">
                  <c:v>36.665999999999997</c:v>
                </c:pt>
                <c:pt idx="31">
                  <c:v>32.486999999999995</c:v>
                </c:pt>
                <c:pt idx="32">
                  <c:v>28.518000000000004</c:v>
                </c:pt>
                <c:pt idx="33">
                  <c:v>27.258000000000003</c:v>
                </c:pt>
                <c:pt idx="34">
                  <c:v>22.155000000000001</c:v>
                </c:pt>
                <c:pt idx="35">
                  <c:v>16.569000000000003</c:v>
                </c:pt>
                <c:pt idx="36">
                  <c:v>14.238</c:v>
                </c:pt>
                <c:pt idx="37">
                  <c:v>12.894</c:v>
                </c:pt>
                <c:pt idx="38">
                  <c:v>12.012</c:v>
                </c:pt>
                <c:pt idx="39">
                  <c:v>7.8960000000000008</c:v>
                </c:pt>
                <c:pt idx="40">
                  <c:v>3.6539999999999995</c:v>
                </c:pt>
                <c:pt idx="41">
                  <c:v>0</c:v>
                </c:pt>
              </c:numCache>
            </c:numRef>
          </c:xVal>
          <c:yVal>
            <c:numRef>
              <c:f>'[1]Sheet1 (4)'!$K$2:$K$43</c:f>
              <c:numCache>
                <c:formatCode>General</c:formatCode>
                <c:ptCount val="42"/>
                <c:pt idx="0">
                  <c:v>2091.0024125518403</c:v>
                </c:pt>
                <c:pt idx="1">
                  <c:v>2091.0024125518403</c:v>
                </c:pt>
                <c:pt idx="2">
                  <c:v>2093.0118312213231</c:v>
                </c:pt>
                <c:pt idx="3">
                  <c:v>2091.0024125518403</c:v>
                </c:pt>
                <c:pt idx="4">
                  <c:v>2061.0183479887551</c:v>
                </c:pt>
                <c:pt idx="5">
                  <c:v>1959.3385535114464</c:v>
                </c:pt>
                <c:pt idx="6">
                  <c:v>1861.127576772885</c:v>
                </c:pt>
                <c:pt idx="7">
                  <c:v>1824.2647484498812</c:v>
                </c:pt>
                <c:pt idx="8">
                  <c:v>1769.9079120135541</c:v>
                </c:pt>
                <c:pt idx="9">
                  <c:v>1649.0968375000002</c:v>
                </c:pt>
                <c:pt idx="10">
                  <c:v>1600.0460335626608</c:v>
                </c:pt>
                <c:pt idx="11">
                  <c:v>1583.3655892930867</c:v>
                </c:pt>
                <c:pt idx="12">
                  <c:v>1480.9995613896876</c:v>
                </c:pt>
                <c:pt idx="13">
                  <c:v>1351.6751901778121</c:v>
                </c:pt>
                <c:pt idx="14">
                  <c:v>1292.9020298937851</c:v>
                </c:pt>
                <c:pt idx="15">
                  <c:v>1275.6173914606595</c:v>
                </c:pt>
                <c:pt idx="16">
                  <c:v>1264.1826526371879</c:v>
                </c:pt>
                <c:pt idx="17">
                  <c:v>1195.6731393853079</c:v>
                </c:pt>
                <c:pt idx="18">
                  <c:v>1161.7205152777778</c:v>
                </c:pt>
                <c:pt idx="19">
                  <c:v>1145.6607605002782</c:v>
                </c:pt>
                <c:pt idx="20">
                  <c:v>1080.3836959681596</c:v>
                </c:pt>
                <c:pt idx="21">
                  <c:v>1058.7849763227732</c:v>
                </c:pt>
                <c:pt idx="22">
                  <c:v>1049.9783113344099</c:v>
                </c:pt>
                <c:pt idx="23">
                  <c:v>1046.219489654761</c:v>
                </c:pt>
                <c:pt idx="24">
                  <c:v>1015.25499914684</c:v>
                </c:pt>
                <c:pt idx="25">
                  <c:v>943.52322585621505</c:v>
                </c:pt>
                <c:pt idx="26">
                  <c:v>913.55382222222227</c:v>
                </c:pt>
                <c:pt idx="27">
                  <c:v>907.86669445800783</c:v>
                </c:pt>
                <c:pt idx="28">
                  <c:v>649.04207156249981</c:v>
                </c:pt>
                <c:pt idx="29">
                  <c:v>606.8437522524996</c:v>
                </c:pt>
                <c:pt idx="30">
                  <c:v>461.28911699718736</c:v>
                </c:pt>
                <c:pt idx="31">
                  <c:v>334.76298753585479</c:v>
                </c:pt>
                <c:pt idx="32">
                  <c:v>239.47479569003482</c:v>
                </c:pt>
                <c:pt idx="33">
                  <c:v>213.80512694940975</c:v>
                </c:pt>
                <c:pt idx="34">
                  <c:v>129.7748172466363</c:v>
                </c:pt>
                <c:pt idx="35">
                  <c:v>68.823275702617224</c:v>
                </c:pt>
                <c:pt idx="36">
                  <c:v>51.087305261562491</c:v>
                </c:pt>
                <c:pt idx="37">
                  <c:v>42.561351593784728</c:v>
                </c:pt>
                <c:pt idx="38">
                  <c:v>37.571547624722228</c:v>
                </c:pt>
                <c:pt idx="39">
                  <c:v>19.601022357777779</c:v>
                </c:pt>
                <c:pt idx="40">
                  <c:v>7.6605173028125</c:v>
                </c:pt>
                <c:pt idx="4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447872"/>
        <c:axId val="180445952"/>
      </c:scatterChart>
      <c:scatterChart>
        <c:scatterStyle val="smoothMarker"/>
        <c:varyColors val="0"/>
        <c:ser>
          <c:idx val="0"/>
          <c:order val="3"/>
          <c:tx>
            <c:v>cas</c:v>
          </c:tx>
          <c:marker>
            <c:symbol val="none"/>
          </c:marker>
          <c:xVal>
            <c:numRef>
              <c:f>'[1]Sheet1 (4)'!$J$2:$J$43</c:f>
              <c:numCache>
                <c:formatCode>General</c:formatCode>
                <c:ptCount val="42"/>
                <c:pt idx="0">
                  <c:v>62.958000000000006</c:v>
                </c:pt>
                <c:pt idx="1">
                  <c:v>62.958000000000006</c:v>
                </c:pt>
                <c:pt idx="2">
                  <c:v>62.978999999999992</c:v>
                </c:pt>
                <c:pt idx="3">
                  <c:v>62.958000000000006</c:v>
                </c:pt>
                <c:pt idx="4">
                  <c:v>62.643000000000008</c:v>
                </c:pt>
                <c:pt idx="5">
                  <c:v>61.551000000000009</c:v>
                </c:pt>
                <c:pt idx="6">
                  <c:v>60.458999999999989</c:v>
                </c:pt>
                <c:pt idx="7">
                  <c:v>60.038999999999987</c:v>
                </c:pt>
                <c:pt idx="8">
                  <c:v>59.408999999999992</c:v>
                </c:pt>
                <c:pt idx="9">
                  <c:v>57.96</c:v>
                </c:pt>
                <c:pt idx="10">
                  <c:v>57.351000000000006</c:v>
                </c:pt>
                <c:pt idx="11">
                  <c:v>57.141000000000012</c:v>
                </c:pt>
                <c:pt idx="12">
                  <c:v>55.818000000000005</c:v>
                </c:pt>
                <c:pt idx="13">
                  <c:v>54.053999999999995</c:v>
                </c:pt>
                <c:pt idx="14">
                  <c:v>53.214000000000006</c:v>
                </c:pt>
                <c:pt idx="15">
                  <c:v>52.961999999999996</c:v>
                </c:pt>
                <c:pt idx="16">
                  <c:v>52.794000000000004</c:v>
                </c:pt>
                <c:pt idx="17">
                  <c:v>51.765000000000001</c:v>
                </c:pt>
                <c:pt idx="18">
                  <c:v>51.24</c:v>
                </c:pt>
                <c:pt idx="19">
                  <c:v>50.988000000000007</c:v>
                </c:pt>
                <c:pt idx="20">
                  <c:v>49.938000000000002</c:v>
                </c:pt>
                <c:pt idx="21">
                  <c:v>49.580999999999996</c:v>
                </c:pt>
                <c:pt idx="22">
                  <c:v>49.434000000000005</c:v>
                </c:pt>
                <c:pt idx="23">
                  <c:v>49.370999999999995</c:v>
                </c:pt>
                <c:pt idx="24">
                  <c:v>48.845999999999997</c:v>
                </c:pt>
                <c:pt idx="25">
                  <c:v>47.585999999999999</c:v>
                </c:pt>
                <c:pt idx="26">
                  <c:v>47.04</c:v>
                </c:pt>
                <c:pt idx="27">
                  <c:v>46.935000000000002</c:v>
                </c:pt>
                <c:pt idx="28">
                  <c:v>41.58</c:v>
                </c:pt>
                <c:pt idx="29">
                  <c:v>40.571999999999996</c:v>
                </c:pt>
                <c:pt idx="30">
                  <c:v>36.665999999999997</c:v>
                </c:pt>
                <c:pt idx="31">
                  <c:v>32.486999999999995</c:v>
                </c:pt>
                <c:pt idx="32">
                  <c:v>28.518000000000004</c:v>
                </c:pt>
                <c:pt idx="33">
                  <c:v>27.258000000000003</c:v>
                </c:pt>
                <c:pt idx="34">
                  <c:v>22.155000000000001</c:v>
                </c:pt>
                <c:pt idx="35">
                  <c:v>16.569000000000003</c:v>
                </c:pt>
                <c:pt idx="36">
                  <c:v>14.238</c:v>
                </c:pt>
                <c:pt idx="37">
                  <c:v>12.894</c:v>
                </c:pt>
                <c:pt idx="38">
                  <c:v>12.012</c:v>
                </c:pt>
                <c:pt idx="39">
                  <c:v>7.8960000000000008</c:v>
                </c:pt>
                <c:pt idx="40">
                  <c:v>3.6539999999999995</c:v>
                </c:pt>
                <c:pt idx="41">
                  <c:v>0</c:v>
                </c:pt>
              </c:numCache>
            </c:numRef>
          </c:xVal>
          <c:yVal>
            <c:numRef>
              <c:f>'[1]Sheet1 (4)'!$N$2:$N$43</c:f>
              <c:numCache>
                <c:formatCode>General</c:formatCode>
                <c:ptCount val="42"/>
                <c:pt idx="0">
                  <c:v>27.485071945387528</c:v>
                </c:pt>
                <c:pt idx="1">
                  <c:v>27.485071945387528</c:v>
                </c:pt>
                <c:pt idx="2">
                  <c:v>27.485071945387528</c:v>
                </c:pt>
                <c:pt idx="3">
                  <c:v>27.485071945387528</c:v>
                </c:pt>
                <c:pt idx="4">
                  <c:v>27.485071945387528</c:v>
                </c:pt>
                <c:pt idx="5">
                  <c:v>27.485071945387528</c:v>
                </c:pt>
                <c:pt idx="6">
                  <c:v>27.485071945387528</c:v>
                </c:pt>
                <c:pt idx="7">
                  <c:v>27.485071945387528</c:v>
                </c:pt>
                <c:pt idx="8">
                  <c:v>27.485071945387528</c:v>
                </c:pt>
                <c:pt idx="9">
                  <c:v>27.485071945387528</c:v>
                </c:pt>
                <c:pt idx="10">
                  <c:v>27.485071945387528</c:v>
                </c:pt>
                <c:pt idx="11">
                  <c:v>27.485071945387528</c:v>
                </c:pt>
                <c:pt idx="12">
                  <c:v>27.485071945387528</c:v>
                </c:pt>
                <c:pt idx="13">
                  <c:v>27.485071945387528</c:v>
                </c:pt>
                <c:pt idx="14">
                  <c:v>27.485071945387528</c:v>
                </c:pt>
                <c:pt idx="15">
                  <c:v>27.485071945387528</c:v>
                </c:pt>
                <c:pt idx="16">
                  <c:v>27.485071945387528</c:v>
                </c:pt>
                <c:pt idx="17">
                  <c:v>27.485071945387528</c:v>
                </c:pt>
                <c:pt idx="18">
                  <c:v>27.485071945387528</c:v>
                </c:pt>
                <c:pt idx="19">
                  <c:v>27.485071945387528</c:v>
                </c:pt>
                <c:pt idx="20">
                  <c:v>27.485071945387528</c:v>
                </c:pt>
                <c:pt idx="21">
                  <c:v>27.485071945387528</c:v>
                </c:pt>
                <c:pt idx="22">
                  <c:v>27.485071945387528</c:v>
                </c:pt>
                <c:pt idx="23">
                  <c:v>27.485071945387528</c:v>
                </c:pt>
                <c:pt idx="24">
                  <c:v>27.485071945387528</c:v>
                </c:pt>
                <c:pt idx="25">
                  <c:v>27.485071945387528</c:v>
                </c:pt>
                <c:pt idx="26">
                  <c:v>24.199353185154916</c:v>
                </c:pt>
                <c:pt idx="27">
                  <c:v>23.793354359035646</c:v>
                </c:pt>
                <c:pt idx="28">
                  <c:v>14.718618159584638</c:v>
                </c:pt>
                <c:pt idx="29">
                  <c:v>13.737997226113253</c:v>
                </c:pt>
                <c:pt idx="30">
                  <c:v>10.920279436953004</c:v>
                </c:pt>
                <c:pt idx="31">
                  <c:v>8.7523483052725783</c:v>
                </c:pt>
                <c:pt idx="32">
                  <c:v>7.1141458682373875</c:v>
                </c:pt>
                <c:pt idx="33">
                  <c:v>6.655805688504012</c:v>
                </c:pt>
                <c:pt idx="34">
                  <c:v>5.0278100084743507</c:v>
                </c:pt>
                <c:pt idx="35">
                  <c:v>3.5431416639469009</c:v>
                </c:pt>
                <c:pt idx="36">
                  <c:v>2.9869158374392866</c:v>
                </c:pt>
                <c:pt idx="37">
                  <c:v>2.6783799916077258</c:v>
                </c:pt>
                <c:pt idx="38">
                  <c:v>2.4799690579617542</c:v>
                </c:pt>
                <c:pt idx="39">
                  <c:v>1.5861129688342408</c:v>
                </c:pt>
                <c:pt idx="40">
                  <c:v>0.71930985143775772</c:v>
                </c:pt>
                <c:pt idx="4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455680"/>
        <c:axId val="180454144"/>
      </c:scatterChart>
      <c:valAx>
        <c:axId val="180445952"/>
        <c:scaling>
          <c:orientation val="minMax"/>
          <c:max val="14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  <a:p>
                <a:pPr>
                  <a:defRPr/>
                </a:pPr>
                <a:r>
                  <a:rPr lang="en-US"/>
                  <a:t>[W]</a:t>
                </a:r>
              </a:p>
            </c:rich>
          </c:tx>
          <c:layout>
            <c:manualLayout>
              <c:xMode val="edge"/>
              <c:yMode val="edge"/>
              <c:x val="0.9390845095796474"/>
              <c:y val="2.7459166525047679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80447872"/>
        <c:crosses val="max"/>
        <c:crossBetween val="midCat"/>
      </c:valAx>
      <c:valAx>
        <c:axId val="180447872"/>
        <c:scaling>
          <c:orientation val="minMax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</a:t>
                </a:r>
                <a:r>
                  <a:rPr lang="en-US" baseline="0"/>
                  <a:t> [km/h]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90135137855782"/>
              <c:y val="0.963537134159845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445952"/>
        <c:crosses val="autoZero"/>
        <c:crossBetween val="midCat"/>
      </c:valAx>
      <c:valAx>
        <c:axId val="180454144"/>
        <c:scaling>
          <c:orientation val="minMax"/>
          <c:max val="25"/>
          <c:min val="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80455680"/>
        <c:crosses val="autoZero"/>
        <c:crossBetween val="midCat"/>
      </c:valAx>
      <c:valAx>
        <c:axId val="180455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en-US" baseline="0"/>
                  <a:t> [s]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331538039378729E-3"/>
              <c:y val="3.310724400024503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454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57149</xdr:rowOff>
    </xdr:from>
    <xdr:to>
      <xdr:col>18</xdr:col>
      <xdr:colOff>9525</xdr:colOff>
      <xdr:row>13</xdr:row>
      <xdr:rowOff>66674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76200</xdr:colOff>
      <xdr:row>15</xdr:row>
      <xdr:rowOff>47625</xdr:rowOff>
    </xdr:from>
    <xdr:to>
      <xdr:col>18</xdr:col>
      <xdr:colOff>19050</xdr:colOff>
      <xdr:row>26</xdr:row>
      <xdr:rowOff>57150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57149</xdr:rowOff>
    </xdr:from>
    <xdr:to>
      <xdr:col>18</xdr:col>
      <xdr:colOff>9525</xdr:colOff>
      <xdr:row>13</xdr:row>
      <xdr:rowOff>66674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76200</xdr:colOff>
      <xdr:row>15</xdr:row>
      <xdr:rowOff>47625</xdr:rowOff>
    </xdr:from>
    <xdr:to>
      <xdr:col>18</xdr:col>
      <xdr:colOff>19050</xdr:colOff>
      <xdr:row>26</xdr:row>
      <xdr:rowOff>57150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133348</xdr:colOff>
      <xdr:row>0</xdr:row>
      <xdr:rowOff>76200</xdr:rowOff>
    </xdr:from>
    <xdr:to>
      <xdr:col>26</xdr:col>
      <xdr:colOff>742949</xdr:colOff>
      <xdr:row>28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fun%20750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4)"/>
      <sheetName val="Sheet3"/>
    </sheetNames>
    <sheetDataSet>
      <sheetData sheetId="0">
        <row r="2">
          <cell r="I2">
            <v>20.297872340425531</v>
          </cell>
          <cell r="J2">
            <v>62.958000000000006</v>
          </cell>
          <cell r="K2">
            <v>2091.0024125518403</v>
          </cell>
          <cell r="L2">
            <v>-2070.704540211415</v>
          </cell>
          <cell r="N2">
            <v>27.485071945387528</v>
          </cell>
        </row>
        <row r="3">
          <cell r="I3">
            <v>20.297872340425531</v>
          </cell>
          <cell r="J3">
            <v>62.958000000000006</v>
          </cell>
          <cell r="K3">
            <v>2091.0024125518403</v>
          </cell>
          <cell r="L3">
            <v>-2070.704540211415</v>
          </cell>
          <cell r="N3">
            <v>27.485071945387528</v>
          </cell>
        </row>
        <row r="4">
          <cell r="I4">
            <v>20.308510638297872</v>
          </cell>
          <cell r="J4">
            <v>62.978999999999992</v>
          </cell>
          <cell r="K4">
            <v>2093.0118312213231</v>
          </cell>
          <cell r="L4">
            <v>-2072.7033205830253</v>
          </cell>
          <cell r="N4">
            <v>27.485071945387528</v>
          </cell>
        </row>
        <row r="5">
          <cell r="I5">
            <v>21.372340425531913</v>
          </cell>
          <cell r="J5">
            <v>62.958000000000006</v>
          </cell>
          <cell r="K5">
            <v>2091.0024125518403</v>
          </cell>
          <cell r="L5">
            <v>-2069.6300721263083</v>
          </cell>
          <cell r="N5">
            <v>27.485071945387528</v>
          </cell>
        </row>
        <row r="6">
          <cell r="I6">
            <v>41.468085106382972</v>
          </cell>
          <cell r="J6">
            <v>62.643000000000008</v>
          </cell>
          <cell r="K6">
            <v>2061.0183479887551</v>
          </cell>
          <cell r="L6">
            <v>-2019.5502628823722</v>
          </cell>
          <cell r="N6">
            <v>27.485071945387528</v>
          </cell>
        </row>
        <row r="7">
          <cell r="I7">
            <v>112.87234042553192</v>
          </cell>
          <cell r="J7">
            <v>61.551000000000009</v>
          </cell>
          <cell r="K7">
            <v>1959.3385535114464</v>
          </cell>
          <cell r="L7">
            <v>-1846.4662130859144</v>
          </cell>
          <cell r="N7">
            <v>27.485071945387528</v>
          </cell>
        </row>
        <row r="8">
          <cell r="I8">
            <v>182.65957446808511</v>
          </cell>
          <cell r="J8">
            <v>60.458999999999989</v>
          </cell>
          <cell r="K8">
            <v>1861.127576772885</v>
          </cell>
          <cell r="L8">
            <v>-1678.4680023047999</v>
          </cell>
          <cell r="N8">
            <v>27.485071945387528</v>
          </cell>
        </row>
        <row r="9">
          <cell r="I9">
            <v>207.34042553191489</v>
          </cell>
          <cell r="J9">
            <v>60.038999999999987</v>
          </cell>
          <cell r="K9">
            <v>1824.2647484498812</v>
          </cell>
          <cell r="L9">
            <v>-1616.9243229179663</v>
          </cell>
          <cell r="N9">
            <v>27.485071945387528</v>
          </cell>
        </row>
        <row r="10">
          <cell r="I10">
            <v>248.29787234042553</v>
          </cell>
          <cell r="J10">
            <v>59.408999999999992</v>
          </cell>
          <cell r="K10">
            <v>1769.9079120135541</v>
          </cell>
          <cell r="L10">
            <v>-1521.6100396731285</v>
          </cell>
          <cell r="N10">
            <v>27.485071945387528</v>
          </cell>
        </row>
        <row r="11">
          <cell r="I11">
            <v>344.04255319148933</v>
          </cell>
          <cell r="J11">
            <v>57.96</v>
          </cell>
          <cell r="K11">
            <v>1649.0968375000002</v>
          </cell>
          <cell r="L11">
            <v>-1305.0542843085109</v>
          </cell>
          <cell r="N11">
            <v>27.485071945387528</v>
          </cell>
        </row>
        <row r="12">
          <cell r="I12">
            <v>379.57446808510639</v>
          </cell>
          <cell r="J12">
            <v>57.351000000000006</v>
          </cell>
          <cell r="K12">
            <v>1600.0460335626608</v>
          </cell>
          <cell r="L12">
            <v>-1220.4715654775543</v>
          </cell>
          <cell r="N12">
            <v>27.485071945387528</v>
          </cell>
        </row>
        <row r="13">
          <cell r="I13">
            <v>392.97872340425533</v>
          </cell>
          <cell r="J13">
            <v>57.141000000000012</v>
          </cell>
          <cell r="K13">
            <v>1583.3655892930867</v>
          </cell>
          <cell r="L13">
            <v>-1190.3868658888314</v>
          </cell>
          <cell r="N13">
            <v>27.485071945387528</v>
          </cell>
        </row>
        <row r="14">
          <cell r="I14">
            <v>481.27659574468083</v>
          </cell>
          <cell r="J14">
            <v>55.818000000000005</v>
          </cell>
          <cell r="K14">
            <v>1480.9995613896876</v>
          </cell>
          <cell r="L14">
            <v>-999.72296564500675</v>
          </cell>
          <cell r="N14">
            <v>27.485071945387528</v>
          </cell>
        </row>
        <row r="15">
          <cell r="I15">
            <v>599.36170212765956</v>
          </cell>
          <cell r="J15">
            <v>54.053999999999995</v>
          </cell>
          <cell r="K15">
            <v>1351.6751901778121</v>
          </cell>
          <cell r="L15">
            <v>-752.3134880501525</v>
          </cell>
          <cell r="N15">
            <v>27.485071945387528</v>
          </cell>
        </row>
        <row r="16">
          <cell r="I16">
            <v>644.68085106382978</v>
          </cell>
          <cell r="J16">
            <v>53.214000000000006</v>
          </cell>
          <cell r="K16">
            <v>1292.9020298937851</v>
          </cell>
          <cell r="L16">
            <v>-648.22117882995531</v>
          </cell>
          <cell r="N16">
            <v>27.485071945387528</v>
          </cell>
        </row>
        <row r="17">
          <cell r="I17">
            <v>659.57446808510633</v>
          </cell>
          <cell r="J17">
            <v>52.961999999999996</v>
          </cell>
          <cell r="K17">
            <v>1275.6173914606595</v>
          </cell>
          <cell r="L17">
            <v>-616.04292337555319</v>
          </cell>
          <cell r="N17">
            <v>27.485071945387528</v>
          </cell>
        </row>
        <row r="18">
          <cell r="I18">
            <v>670.21276595744678</v>
          </cell>
          <cell r="J18">
            <v>52.794000000000004</v>
          </cell>
          <cell r="K18">
            <v>1264.1826526371879</v>
          </cell>
          <cell r="L18">
            <v>-593.96988667974108</v>
          </cell>
          <cell r="N18">
            <v>27.485071945387528</v>
          </cell>
        </row>
        <row r="19">
          <cell r="I19">
            <v>742.87234042553189</v>
          </cell>
          <cell r="J19">
            <v>51.765000000000001</v>
          </cell>
          <cell r="K19">
            <v>1195.6731393853079</v>
          </cell>
          <cell r="L19">
            <v>-452.80079895977599</v>
          </cell>
          <cell r="N19">
            <v>27.485071945387528</v>
          </cell>
        </row>
        <row r="20">
          <cell r="I20">
            <v>770.95744680851067</v>
          </cell>
          <cell r="J20">
            <v>51.24</v>
          </cell>
          <cell r="K20">
            <v>1161.7205152777778</v>
          </cell>
          <cell r="L20">
            <v>-390.76306846926718</v>
          </cell>
          <cell r="N20">
            <v>27.485071945387528</v>
          </cell>
        </row>
        <row r="21">
          <cell r="I21">
            <v>784.25531914893622</v>
          </cell>
          <cell r="J21">
            <v>50.988000000000007</v>
          </cell>
          <cell r="K21">
            <v>1145.6607605002782</v>
          </cell>
          <cell r="L21">
            <v>-361.40544135134201</v>
          </cell>
          <cell r="N21">
            <v>27.485071945387528</v>
          </cell>
        </row>
        <row r="22">
          <cell r="I22">
            <v>849.04255319148933</v>
          </cell>
          <cell r="J22">
            <v>49.938000000000002</v>
          </cell>
          <cell r="K22">
            <v>1080.3836959681596</v>
          </cell>
          <cell r="L22">
            <v>-231.34114277667027</v>
          </cell>
          <cell r="N22">
            <v>27.485071945387528</v>
          </cell>
        </row>
        <row r="23">
          <cell r="I23">
            <v>867.23404255319144</v>
          </cell>
          <cell r="J23">
            <v>49.580999999999996</v>
          </cell>
          <cell r="K23">
            <v>1058.7849763227732</v>
          </cell>
          <cell r="L23">
            <v>-191.55093376958177</v>
          </cell>
          <cell r="N23">
            <v>27.485071945387528</v>
          </cell>
        </row>
        <row r="24">
          <cell r="I24">
            <v>871.48936170212767</v>
          </cell>
          <cell r="J24">
            <v>49.434000000000005</v>
          </cell>
          <cell r="K24">
            <v>1049.9783113344099</v>
          </cell>
          <cell r="L24">
            <v>-178.48894963228224</v>
          </cell>
          <cell r="N24">
            <v>27.485071945387528</v>
          </cell>
        </row>
        <row r="25">
          <cell r="I25">
            <v>874.36170212765956</v>
          </cell>
          <cell r="J25">
            <v>49.370999999999995</v>
          </cell>
          <cell r="K25">
            <v>1046.219489654761</v>
          </cell>
          <cell r="L25">
            <v>-171.85778752710144</v>
          </cell>
          <cell r="N25">
            <v>27.485071945387528</v>
          </cell>
        </row>
        <row r="26">
          <cell r="I26">
            <v>909.04255319148933</v>
          </cell>
          <cell r="J26">
            <v>48.845999999999997</v>
          </cell>
          <cell r="K26">
            <v>1015.25499914684</v>
          </cell>
          <cell r="L26">
            <v>-106.21244595535063</v>
          </cell>
          <cell r="N26">
            <v>27.485071945387528</v>
          </cell>
        </row>
        <row r="27">
          <cell r="I27">
            <v>976.91489361702122</v>
          </cell>
          <cell r="J27">
            <v>47.585999999999999</v>
          </cell>
          <cell r="K27">
            <v>943.52322585621505</v>
          </cell>
          <cell r="L27">
            <v>33.391667760806172</v>
          </cell>
          <cell r="N27">
            <v>27.485071945387528</v>
          </cell>
        </row>
        <row r="28">
          <cell r="I28">
            <v>995.42553191489367</v>
          </cell>
          <cell r="J28">
            <v>47.04</v>
          </cell>
          <cell r="K28">
            <v>913.55382222222227</v>
          </cell>
          <cell r="L28">
            <v>81.871709692671402</v>
          </cell>
          <cell r="N28">
            <v>24.199353185154916</v>
          </cell>
        </row>
        <row r="29">
          <cell r="I29">
            <v>1004.1489361702128</v>
          </cell>
          <cell r="J29">
            <v>46.935000000000002</v>
          </cell>
          <cell r="K29">
            <v>907.86669445800783</v>
          </cell>
          <cell r="L29">
            <v>96.28224171220495</v>
          </cell>
          <cell r="N29">
            <v>23.793354359035646</v>
          </cell>
        </row>
        <row r="30">
          <cell r="I30">
            <v>935.63829787234044</v>
          </cell>
          <cell r="J30">
            <v>41.58</v>
          </cell>
          <cell r="K30">
            <v>649.04207156249981</v>
          </cell>
          <cell r="L30">
            <v>286.59622630984063</v>
          </cell>
          <cell r="N30">
            <v>14.718618159584638</v>
          </cell>
        </row>
        <row r="31">
          <cell r="I31">
            <v>939.25531914893622</v>
          </cell>
          <cell r="J31">
            <v>40.571999999999996</v>
          </cell>
          <cell r="K31">
            <v>606.8437522524996</v>
          </cell>
          <cell r="L31">
            <v>332.41156689643663</v>
          </cell>
          <cell r="N31">
            <v>13.737997226113253</v>
          </cell>
        </row>
        <row r="32">
          <cell r="I32">
            <v>913.72340425531911</v>
          </cell>
          <cell r="J32">
            <v>36.665999999999997</v>
          </cell>
          <cell r="K32">
            <v>461.28911699718736</v>
          </cell>
          <cell r="L32">
            <v>452.43428725813175</v>
          </cell>
          <cell r="N32">
            <v>10.920279436953004</v>
          </cell>
        </row>
        <row r="33">
          <cell r="I33">
            <v>859.468085106383</v>
          </cell>
          <cell r="J33">
            <v>32.486999999999995</v>
          </cell>
          <cell r="K33">
            <v>334.76298753585479</v>
          </cell>
          <cell r="L33">
            <v>524.70509757052821</v>
          </cell>
          <cell r="N33">
            <v>8.7523483052725783</v>
          </cell>
        </row>
        <row r="34">
          <cell r="I34">
            <v>798.19148936170211</v>
          </cell>
          <cell r="J34">
            <v>28.518000000000004</v>
          </cell>
          <cell r="K34">
            <v>239.47479569003482</v>
          </cell>
          <cell r="L34">
            <v>558.71669367166726</v>
          </cell>
          <cell r="N34">
            <v>7.1141458682373875</v>
          </cell>
        </row>
        <row r="35">
          <cell r="I35">
            <v>779.04255319148933</v>
          </cell>
          <cell r="J35">
            <v>27.258000000000003</v>
          </cell>
          <cell r="K35">
            <v>213.80512694940975</v>
          </cell>
          <cell r="L35">
            <v>565.23742624207955</v>
          </cell>
          <cell r="N35">
            <v>6.655805688504012</v>
          </cell>
        </row>
        <row r="36">
          <cell r="I36">
            <v>699.89361702127655</v>
          </cell>
          <cell r="J36">
            <v>22.155000000000001</v>
          </cell>
          <cell r="K36">
            <v>129.7748172466363</v>
          </cell>
          <cell r="L36">
            <v>570.11879977464025</v>
          </cell>
          <cell r="N36">
            <v>5.0278100084743507</v>
          </cell>
        </row>
        <row r="37">
          <cell r="I37">
            <v>566.70212765957456</v>
          </cell>
          <cell r="J37">
            <v>16.569000000000003</v>
          </cell>
          <cell r="K37">
            <v>68.823275702617224</v>
          </cell>
          <cell r="L37">
            <v>497.87885195695731</v>
          </cell>
          <cell r="N37">
            <v>3.5431416639469009</v>
          </cell>
        </row>
        <row r="38">
          <cell r="I38">
            <v>499.57446808510639</v>
          </cell>
          <cell r="J38">
            <v>14.238</v>
          </cell>
          <cell r="K38">
            <v>51.087305261562491</v>
          </cell>
          <cell r="L38">
            <v>448.48716282354388</v>
          </cell>
          <cell r="N38">
            <v>2.9869158374392866</v>
          </cell>
        </row>
        <row r="39">
          <cell r="I39">
            <v>460.42553191489361</v>
          </cell>
          <cell r="J39">
            <v>12.894</v>
          </cell>
          <cell r="K39">
            <v>42.561351593784728</v>
          </cell>
          <cell r="L39">
            <v>417.8641803211089</v>
          </cell>
          <cell r="N39">
            <v>2.6783799916077258</v>
          </cell>
        </row>
        <row r="40">
          <cell r="I40">
            <v>431.27659574468083</v>
          </cell>
          <cell r="J40">
            <v>12.012</v>
          </cell>
          <cell r="K40">
            <v>37.571547624722228</v>
          </cell>
          <cell r="L40">
            <v>393.70504811995863</v>
          </cell>
          <cell r="N40">
            <v>2.4799690579617542</v>
          </cell>
        </row>
        <row r="41">
          <cell r="I41">
            <v>297.87234042553189</v>
          </cell>
          <cell r="J41">
            <v>7.8960000000000008</v>
          </cell>
          <cell r="K41">
            <v>19.601022357777779</v>
          </cell>
          <cell r="L41">
            <v>278.27131806775412</v>
          </cell>
          <cell r="N41">
            <v>1.5861129688342408</v>
          </cell>
        </row>
        <row r="42">
          <cell r="I42">
            <v>143.72340425531914</v>
          </cell>
          <cell r="J42">
            <v>3.6539999999999995</v>
          </cell>
          <cell r="K42">
            <v>7.6605173028125</v>
          </cell>
          <cell r="L42">
            <v>136.06288695250663</v>
          </cell>
          <cell r="N42">
            <v>0.71930985143775772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H3" sqref="H3"/>
    </sheetView>
  </sheetViews>
  <sheetFormatPr defaultRowHeight="15" x14ac:dyDescent="0.25"/>
  <cols>
    <col min="1" max="1" width="14" bestFit="1" customWidth="1"/>
    <col min="3" max="3" width="9.140625" style="1"/>
    <col min="7" max="7" width="14.42578125" bestFit="1" customWidth="1"/>
    <col min="13" max="13" width="9.85546875" customWidth="1"/>
  </cols>
  <sheetData>
    <row r="1" spans="1:13" x14ac:dyDescent="0.25">
      <c r="A1" s="4" t="s">
        <v>6</v>
      </c>
      <c r="G1" s="5" t="s">
        <v>7</v>
      </c>
      <c r="H1" s="7"/>
      <c r="I1" s="7"/>
      <c r="J1" s="7"/>
    </row>
    <row r="2" spans="1:13" x14ac:dyDescent="0.25">
      <c r="A2" t="s">
        <v>2</v>
      </c>
      <c r="B2">
        <v>20</v>
      </c>
      <c r="C2">
        <v>18</v>
      </c>
      <c r="G2" s="7" t="s">
        <v>2</v>
      </c>
      <c r="H2" s="7">
        <v>18</v>
      </c>
      <c r="I2" s="7">
        <v>25</v>
      </c>
      <c r="J2" s="7"/>
      <c r="M2" s="3" t="s">
        <v>5</v>
      </c>
    </row>
    <row r="3" spans="1:13" x14ac:dyDescent="0.25">
      <c r="A3" t="s">
        <v>4</v>
      </c>
      <c r="B3">
        <v>80</v>
      </c>
      <c r="G3" s="7" t="s">
        <v>4</v>
      </c>
      <c r="H3" s="7">
        <v>20</v>
      </c>
      <c r="I3" s="7">
        <v>9</v>
      </c>
      <c r="J3" s="7"/>
    </row>
    <row r="4" spans="1:13" x14ac:dyDescent="0.25">
      <c r="A4" t="s">
        <v>10</v>
      </c>
      <c r="B4">
        <v>70</v>
      </c>
      <c r="D4" t="s">
        <v>3</v>
      </c>
      <c r="G4" s="7" t="s">
        <v>11</v>
      </c>
      <c r="H4" s="7">
        <v>20</v>
      </c>
      <c r="I4" s="7"/>
      <c r="J4" s="7"/>
    </row>
    <row r="5" spans="1:13" x14ac:dyDescent="0.25">
      <c r="C5" s="2"/>
      <c r="G5" s="7"/>
      <c r="H5" s="7"/>
      <c r="I5" s="2"/>
      <c r="J5" s="7"/>
    </row>
    <row r="6" spans="1:13" x14ac:dyDescent="0.25">
      <c r="A6" t="s">
        <v>0</v>
      </c>
      <c r="B6">
        <v>10</v>
      </c>
      <c r="C6" s="2">
        <f>$B6*B$2*B$4/100/100</f>
        <v>1.4</v>
      </c>
      <c r="D6">
        <f t="shared" ref="D6:D14" si="0">C6*B$3/100</f>
        <v>1.1200000000000001</v>
      </c>
      <c r="G6" s="7"/>
      <c r="H6" s="7">
        <f t="shared" ref="H6:H12" si="1">H7-I$3</f>
        <v>28</v>
      </c>
      <c r="I6" s="2">
        <f>$H6*H$2*H$4/100/100</f>
        <v>1.008</v>
      </c>
      <c r="J6" s="7">
        <f>I6*H$4/100</f>
        <v>0.2016</v>
      </c>
    </row>
    <row r="7" spans="1:13" x14ac:dyDescent="0.25">
      <c r="A7" t="s">
        <v>0</v>
      </c>
      <c r="B7">
        <v>20</v>
      </c>
      <c r="C7" s="2">
        <f t="shared" ref="C7:C14" si="2">$B7*B$2*B$4/100/100</f>
        <v>2.8</v>
      </c>
      <c r="D7">
        <f t="shared" si="0"/>
        <v>2.2400000000000002</v>
      </c>
      <c r="G7" s="7"/>
      <c r="H7" s="7">
        <f t="shared" si="1"/>
        <v>37</v>
      </c>
      <c r="I7" s="2">
        <f t="shared" ref="I7:I14" si="3">$H7*H$2*H$4/100/100</f>
        <v>1.3319999999999999</v>
      </c>
      <c r="J7" s="7">
        <f t="shared" ref="J7:J14" si="4">I7*H$4/100</f>
        <v>0.26639999999999997</v>
      </c>
    </row>
    <row r="8" spans="1:13" x14ac:dyDescent="0.25">
      <c r="A8" t="s">
        <v>1</v>
      </c>
      <c r="B8">
        <v>30</v>
      </c>
      <c r="C8" s="2">
        <f t="shared" si="2"/>
        <v>4.2</v>
      </c>
      <c r="D8">
        <f t="shared" si="0"/>
        <v>3.36</v>
      </c>
      <c r="G8" s="7"/>
      <c r="H8" s="7">
        <f t="shared" si="1"/>
        <v>46</v>
      </c>
      <c r="I8" s="2">
        <f t="shared" si="3"/>
        <v>1.6559999999999999</v>
      </c>
      <c r="J8" s="7">
        <f t="shared" si="4"/>
        <v>0.33119999999999999</v>
      </c>
    </row>
    <row r="9" spans="1:13" x14ac:dyDescent="0.25">
      <c r="A9" t="s">
        <v>0</v>
      </c>
      <c r="B9">
        <v>40</v>
      </c>
      <c r="C9" s="2">
        <f t="shared" si="2"/>
        <v>5.6</v>
      </c>
      <c r="D9">
        <f t="shared" si="0"/>
        <v>4.4800000000000004</v>
      </c>
      <c r="G9" s="7"/>
      <c r="H9" s="7">
        <f t="shared" si="1"/>
        <v>55</v>
      </c>
      <c r="I9" s="2">
        <f t="shared" si="3"/>
        <v>1.98</v>
      </c>
      <c r="J9" s="7">
        <f t="shared" si="4"/>
        <v>0.39600000000000002</v>
      </c>
    </row>
    <row r="10" spans="1:13" x14ac:dyDescent="0.25">
      <c r="A10" t="s">
        <v>0</v>
      </c>
      <c r="B10">
        <v>50</v>
      </c>
      <c r="C10" s="2">
        <f t="shared" si="2"/>
        <v>7</v>
      </c>
      <c r="D10">
        <f t="shared" si="0"/>
        <v>5.6</v>
      </c>
      <c r="G10" s="7"/>
      <c r="H10" s="7">
        <f t="shared" si="1"/>
        <v>64</v>
      </c>
      <c r="I10" s="2">
        <f t="shared" si="3"/>
        <v>2.3040000000000003</v>
      </c>
      <c r="J10" s="7">
        <f t="shared" si="4"/>
        <v>0.46080000000000004</v>
      </c>
    </row>
    <row r="11" spans="1:13" x14ac:dyDescent="0.25">
      <c r="A11" t="s">
        <v>0</v>
      </c>
      <c r="B11">
        <v>60</v>
      </c>
      <c r="C11" s="2">
        <f t="shared" si="2"/>
        <v>8.4</v>
      </c>
      <c r="D11">
        <f t="shared" si="0"/>
        <v>6.72</v>
      </c>
      <c r="G11" s="7"/>
      <c r="H11" s="7">
        <f t="shared" si="1"/>
        <v>73</v>
      </c>
      <c r="I11" s="2">
        <f t="shared" si="3"/>
        <v>2.6280000000000001</v>
      </c>
      <c r="J11" s="7">
        <f t="shared" si="4"/>
        <v>0.52560000000000007</v>
      </c>
    </row>
    <row r="12" spans="1:13" x14ac:dyDescent="0.25">
      <c r="A12" t="s">
        <v>0</v>
      </c>
      <c r="B12">
        <v>70</v>
      </c>
      <c r="C12" s="2">
        <f t="shared" si="2"/>
        <v>9.8000000000000007</v>
      </c>
      <c r="D12">
        <f t="shared" si="0"/>
        <v>7.84</v>
      </c>
      <c r="G12" s="7"/>
      <c r="H12" s="7">
        <f t="shared" si="1"/>
        <v>82</v>
      </c>
      <c r="I12" s="2">
        <f t="shared" si="3"/>
        <v>2.952</v>
      </c>
      <c r="J12" s="7">
        <f t="shared" si="4"/>
        <v>0.59040000000000004</v>
      </c>
    </row>
    <row r="13" spans="1:13" x14ac:dyDescent="0.25">
      <c r="A13" t="s">
        <v>0</v>
      </c>
      <c r="B13">
        <v>85</v>
      </c>
      <c r="C13" s="2">
        <f t="shared" si="2"/>
        <v>11.9</v>
      </c>
      <c r="D13">
        <f t="shared" si="0"/>
        <v>9.52</v>
      </c>
      <c r="G13" s="7"/>
      <c r="H13" s="7">
        <f>H14-I$3</f>
        <v>91</v>
      </c>
      <c r="I13" s="2">
        <f t="shared" si="3"/>
        <v>3.2760000000000002</v>
      </c>
      <c r="J13" s="7">
        <f t="shared" si="4"/>
        <v>0.65520000000000012</v>
      </c>
    </row>
    <row r="14" spans="1:13" x14ac:dyDescent="0.25">
      <c r="B14">
        <v>100</v>
      </c>
      <c r="C14" s="2">
        <f t="shared" si="2"/>
        <v>14</v>
      </c>
      <c r="D14">
        <f t="shared" si="0"/>
        <v>11.2</v>
      </c>
      <c r="G14" s="7"/>
      <c r="H14" s="7">
        <v>100</v>
      </c>
      <c r="I14" s="2">
        <f t="shared" si="3"/>
        <v>3.6</v>
      </c>
      <c r="J14" s="7">
        <f t="shared" si="4"/>
        <v>0.72</v>
      </c>
    </row>
    <row r="15" spans="1:13" x14ac:dyDescent="0.25">
      <c r="M15" s="3" t="s">
        <v>3</v>
      </c>
    </row>
    <row r="16" spans="1:13" x14ac:dyDescent="0.25">
      <c r="A16" s="5" t="s">
        <v>8</v>
      </c>
      <c r="C16"/>
      <c r="G16" s="6" t="s">
        <v>9</v>
      </c>
    </row>
    <row r="17" spans="1:10" x14ac:dyDescent="0.25">
      <c r="A17" t="s">
        <v>2</v>
      </c>
      <c r="B17">
        <v>25</v>
      </c>
      <c r="C17">
        <v>25</v>
      </c>
      <c r="G17" t="s">
        <v>2</v>
      </c>
      <c r="H17">
        <v>20</v>
      </c>
      <c r="I17">
        <v>18</v>
      </c>
    </row>
    <row r="18" spans="1:10" x14ac:dyDescent="0.25">
      <c r="A18" t="s">
        <v>4</v>
      </c>
      <c r="B18">
        <v>20</v>
      </c>
      <c r="C18">
        <v>8</v>
      </c>
      <c r="G18" t="s">
        <v>4</v>
      </c>
      <c r="H18">
        <v>40</v>
      </c>
      <c r="I18">
        <v>9</v>
      </c>
    </row>
    <row r="19" spans="1:10" x14ac:dyDescent="0.25">
      <c r="A19" t="s">
        <v>11</v>
      </c>
      <c r="B19">
        <v>72</v>
      </c>
      <c r="C19"/>
      <c r="G19" t="s">
        <v>11</v>
      </c>
      <c r="H19">
        <v>70</v>
      </c>
    </row>
    <row r="20" spans="1:10" x14ac:dyDescent="0.25">
      <c r="C20" s="2"/>
      <c r="I20" s="2"/>
    </row>
    <row r="21" spans="1:10" x14ac:dyDescent="0.25">
      <c r="B21">
        <f t="shared" ref="B21:B27" si="5">B22-C$18</f>
        <v>36</v>
      </c>
      <c r="C21" s="2">
        <f t="shared" ref="C21:C29" si="6">$B21*B$17*B$19/100/100</f>
        <v>6.48</v>
      </c>
      <c r="D21">
        <f t="shared" ref="D21:D29" si="7">C21*B$18/100</f>
        <v>1.2960000000000003</v>
      </c>
      <c r="G21" t="s">
        <v>0</v>
      </c>
      <c r="H21">
        <f t="shared" ref="H21:H27" si="8">H22-I$18</f>
        <v>28</v>
      </c>
      <c r="I21" s="2">
        <f t="shared" ref="I21:I29" si="9">H$17*H$19*H21/10000</f>
        <v>3.92</v>
      </c>
      <c r="J21">
        <f t="shared" ref="J21:J29" si="10">I21*H$18/100</f>
        <v>1.5680000000000001</v>
      </c>
    </row>
    <row r="22" spans="1:10" x14ac:dyDescent="0.25">
      <c r="B22">
        <f t="shared" si="5"/>
        <v>44</v>
      </c>
      <c r="C22" s="2">
        <f t="shared" si="6"/>
        <v>7.92</v>
      </c>
      <c r="D22">
        <f t="shared" si="7"/>
        <v>1.5840000000000001</v>
      </c>
      <c r="G22" t="s">
        <v>0</v>
      </c>
      <c r="H22">
        <f t="shared" si="8"/>
        <v>37</v>
      </c>
      <c r="I22" s="2">
        <f t="shared" si="9"/>
        <v>5.18</v>
      </c>
      <c r="J22">
        <f t="shared" si="10"/>
        <v>2.0720000000000001</v>
      </c>
    </row>
    <row r="23" spans="1:10" x14ac:dyDescent="0.25">
      <c r="B23">
        <f t="shared" si="5"/>
        <v>52</v>
      </c>
      <c r="C23" s="2">
        <f t="shared" si="6"/>
        <v>9.36</v>
      </c>
      <c r="D23">
        <f t="shared" si="7"/>
        <v>1.8719999999999999</v>
      </c>
      <c r="G23" t="s">
        <v>0</v>
      </c>
      <c r="H23">
        <f t="shared" si="8"/>
        <v>46</v>
      </c>
      <c r="I23" s="2">
        <f t="shared" si="9"/>
        <v>6.44</v>
      </c>
      <c r="J23">
        <f t="shared" si="10"/>
        <v>2.5760000000000001</v>
      </c>
    </row>
    <row r="24" spans="1:10" x14ac:dyDescent="0.25">
      <c r="B24">
        <f t="shared" si="5"/>
        <v>60</v>
      </c>
      <c r="C24" s="2">
        <f t="shared" si="6"/>
        <v>10.8</v>
      </c>
      <c r="D24">
        <f t="shared" si="7"/>
        <v>2.16</v>
      </c>
      <c r="G24" t="s">
        <v>0</v>
      </c>
      <c r="H24">
        <f t="shared" si="8"/>
        <v>55</v>
      </c>
      <c r="I24" s="2">
        <f t="shared" si="9"/>
        <v>7.7</v>
      </c>
      <c r="J24">
        <f t="shared" si="10"/>
        <v>3.08</v>
      </c>
    </row>
    <row r="25" spans="1:10" x14ac:dyDescent="0.25">
      <c r="B25">
        <f t="shared" si="5"/>
        <v>68</v>
      </c>
      <c r="C25" s="2">
        <f t="shared" si="6"/>
        <v>12.24</v>
      </c>
      <c r="D25">
        <f t="shared" si="7"/>
        <v>2.448</v>
      </c>
      <c r="G25" t="s">
        <v>0</v>
      </c>
      <c r="H25">
        <f t="shared" si="8"/>
        <v>64</v>
      </c>
      <c r="I25" s="2">
        <f t="shared" si="9"/>
        <v>8.9600000000000009</v>
      </c>
      <c r="J25">
        <f t="shared" si="10"/>
        <v>3.5840000000000005</v>
      </c>
    </row>
    <row r="26" spans="1:10" x14ac:dyDescent="0.25">
      <c r="B26">
        <f t="shared" si="5"/>
        <v>76</v>
      </c>
      <c r="C26" s="2">
        <f t="shared" si="6"/>
        <v>13.68</v>
      </c>
      <c r="D26">
        <f t="shared" si="7"/>
        <v>2.7360000000000002</v>
      </c>
      <c r="G26" t="s">
        <v>0</v>
      </c>
      <c r="H26">
        <f t="shared" si="8"/>
        <v>73</v>
      </c>
      <c r="I26" s="2">
        <f t="shared" si="9"/>
        <v>10.220000000000001</v>
      </c>
      <c r="J26">
        <f t="shared" si="10"/>
        <v>4.0880000000000001</v>
      </c>
    </row>
    <row r="27" spans="1:10" x14ac:dyDescent="0.25">
      <c r="B27">
        <f t="shared" si="5"/>
        <v>84</v>
      </c>
      <c r="C27" s="2">
        <f t="shared" si="6"/>
        <v>15.12</v>
      </c>
      <c r="D27">
        <f t="shared" si="7"/>
        <v>3.0239999999999996</v>
      </c>
      <c r="G27" t="s">
        <v>0</v>
      </c>
      <c r="H27">
        <f t="shared" si="8"/>
        <v>82</v>
      </c>
      <c r="I27" s="2">
        <f t="shared" si="9"/>
        <v>11.48</v>
      </c>
      <c r="J27">
        <f t="shared" si="10"/>
        <v>4.5920000000000005</v>
      </c>
    </row>
    <row r="28" spans="1:10" x14ac:dyDescent="0.25">
      <c r="B28">
        <f>B29-C$18</f>
        <v>92</v>
      </c>
      <c r="C28" s="2">
        <f t="shared" si="6"/>
        <v>16.559999999999999</v>
      </c>
      <c r="D28">
        <f t="shared" si="7"/>
        <v>3.3119999999999998</v>
      </c>
      <c r="G28" t="s">
        <v>0</v>
      </c>
      <c r="H28">
        <f>H29-I$18</f>
        <v>91</v>
      </c>
      <c r="I28" s="2">
        <f t="shared" si="9"/>
        <v>12.74</v>
      </c>
      <c r="J28">
        <f t="shared" si="10"/>
        <v>5.0960000000000001</v>
      </c>
    </row>
    <row r="29" spans="1:10" x14ac:dyDescent="0.25">
      <c r="B29">
        <v>100</v>
      </c>
      <c r="C29" s="2">
        <f t="shared" si="6"/>
        <v>18</v>
      </c>
      <c r="D29">
        <f t="shared" si="7"/>
        <v>3.6</v>
      </c>
      <c r="H29">
        <v>100</v>
      </c>
      <c r="I29" s="2">
        <f t="shared" si="9"/>
        <v>14</v>
      </c>
      <c r="J29">
        <f t="shared" si="10"/>
        <v>5.6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B4" sqref="B4"/>
    </sheetView>
  </sheetViews>
  <sheetFormatPr defaultRowHeight="15" x14ac:dyDescent="0.25"/>
  <cols>
    <col min="1" max="1" width="14" bestFit="1" customWidth="1"/>
    <col min="3" max="3" width="9.140625" style="1"/>
    <col min="7" max="7" width="14.42578125" bestFit="1" customWidth="1"/>
    <col min="13" max="13" width="9.85546875" customWidth="1"/>
  </cols>
  <sheetData>
    <row r="1" spans="1:13" x14ac:dyDescent="0.25">
      <c r="A1" s="5" t="s">
        <v>8</v>
      </c>
      <c r="C1"/>
      <c r="G1" s="4" t="s">
        <v>7</v>
      </c>
    </row>
    <row r="2" spans="1:13" x14ac:dyDescent="0.25">
      <c r="A2" t="s">
        <v>2</v>
      </c>
      <c r="B2">
        <v>25</v>
      </c>
      <c r="C2">
        <v>25</v>
      </c>
      <c r="G2" t="s">
        <v>2</v>
      </c>
      <c r="H2">
        <v>25</v>
      </c>
      <c r="I2">
        <v>25</v>
      </c>
      <c r="M2" s="3" t="s">
        <v>5</v>
      </c>
    </row>
    <row r="3" spans="1:13" x14ac:dyDescent="0.25">
      <c r="A3" t="s">
        <v>4</v>
      </c>
      <c r="B3">
        <v>30</v>
      </c>
      <c r="C3">
        <v>8</v>
      </c>
      <c r="G3" t="s">
        <v>4</v>
      </c>
      <c r="H3">
        <v>40</v>
      </c>
    </row>
    <row r="4" spans="1:13" x14ac:dyDescent="0.25">
      <c r="A4" t="s">
        <v>11</v>
      </c>
      <c r="B4">
        <v>65</v>
      </c>
      <c r="C4"/>
      <c r="G4" t="s">
        <v>11</v>
      </c>
      <c r="H4">
        <v>60</v>
      </c>
    </row>
    <row r="5" spans="1:13" x14ac:dyDescent="0.25">
      <c r="C5" s="2">
        <f t="shared" ref="C5:C14" si="0">$B5*B$2*B$4/100/100</f>
        <v>0</v>
      </c>
      <c r="D5">
        <f t="shared" ref="D5:D14" si="1">C5*B$3/100</f>
        <v>0</v>
      </c>
      <c r="H5">
        <v>0</v>
      </c>
      <c r="I5" s="2">
        <f>$H5*H$2*H$4/100/100</f>
        <v>0</v>
      </c>
      <c r="J5">
        <f>I5*H$3/100</f>
        <v>0</v>
      </c>
    </row>
    <row r="6" spans="1:13" x14ac:dyDescent="0.25">
      <c r="B6">
        <f t="shared" ref="B6:B13" si="2">B7-C$3</f>
        <v>36</v>
      </c>
      <c r="C6" s="2">
        <f t="shared" si="0"/>
        <v>5.85</v>
      </c>
      <c r="D6">
        <f t="shared" si="1"/>
        <v>1.7549999999999999</v>
      </c>
      <c r="H6">
        <v>52</v>
      </c>
      <c r="I6" s="2">
        <f>$H6*H$2*H$4/100/100</f>
        <v>7.8</v>
      </c>
      <c r="J6">
        <f t="shared" ref="J6:J14" si="3">I6*H$3/100</f>
        <v>3.12</v>
      </c>
    </row>
    <row r="7" spans="1:13" x14ac:dyDescent="0.25">
      <c r="B7">
        <f t="shared" si="2"/>
        <v>44</v>
      </c>
      <c r="C7" s="2">
        <f t="shared" si="0"/>
        <v>7.15</v>
      </c>
      <c r="D7">
        <f t="shared" si="1"/>
        <v>2.145</v>
      </c>
      <c r="H7">
        <v>58</v>
      </c>
      <c r="I7" s="2">
        <f t="shared" ref="I7:I14" si="4">$H7*H$2*H$4/100/100</f>
        <v>8.6999999999999993</v>
      </c>
      <c r="J7">
        <f t="shared" si="3"/>
        <v>3.48</v>
      </c>
    </row>
    <row r="8" spans="1:13" x14ac:dyDescent="0.25">
      <c r="B8">
        <f t="shared" si="2"/>
        <v>52</v>
      </c>
      <c r="C8" s="2">
        <f t="shared" si="0"/>
        <v>8.4499999999999993</v>
      </c>
      <c r="D8">
        <f t="shared" si="1"/>
        <v>2.5349999999999997</v>
      </c>
      <c r="H8">
        <v>64</v>
      </c>
      <c r="I8" s="2">
        <f t="shared" si="4"/>
        <v>9.6</v>
      </c>
      <c r="J8">
        <f t="shared" si="3"/>
        <v>3.84</v>
      </c>
    </row>
    <row r="9" spans="1:13" x14ac:dyDescent="0.25">
      <c r="B9">
        <f t="shared" si="2"/>
        <v>60</v>
      </c>
      <c r="C9" s="2">
        <f t="shared" si="0"/>
        <v>9.75</v>
      </c>
      <c r="D9">
        <f t="shared" si="1"/>
        <v>2.9249999999999998</v>
      </c>
      <c r="H9">
        <v>70</v>
      </c>
      <c r="I9" s="2">
        <f t="shared" si="4"/>
        <v>10.5</v>
      </c>
      <c r="J9">
        <f t="shared" si="3"/>
        <v>4.2</v>
      </c>
    </row>
    <row r="10" spans="1:13" x14ac:dyDescent="0.25">
      <c r="B10">
        <f t="shared" si="2"/>
        <v>68</v>
      </c>
      <c r="C10" s="2">
        <f t="shared" si="0"/>
        <v>11.05</v>
      </c>
      <c r="D10">
        <f t="shared" si="1"/>
        <v>3.3149999999999999</v>
      </c>
      <c r="H10">
        <v>76</v>
      </c>
      <c r="I10" s="2">
        <f t="shared" si="4"/>
        <v>11.4</v>
      </c>
      <c r="J10">
        <f t="shared" si="3"/>
        <v>4.5599999999999996</v>
      </c>
    </row>
    <row r="11" spans="1:13" x14ac:dyDescent="0.25">
      <c r="B11">
        <f t="shared" si="2"/>
        <v>76</v>
      </c>
      <c r="C11" s="2">
        <f t="shared" si="0"/>
        <v>12.35</v>
      </c>
      <c r="D11">
        <f t="shared" si="1"/>
        <v>3.7050000000000001</v>
      </c>
      <c r="H11">
        <v>82</v>
      </c>
      <c r="I11" s="2">
        <f t="shared" si="4"/>
        <v>12.3</v>
      </c>
      <c r="J11">
        <f t="shared" si="3"/>
        <v>4.92</v>
      </c>
    </row>
    <row r="12" spans="1:13" x14ac:dyDescent="0.25">
      <c r="B12">
        <f t="shared" si="2"/>
        <v>84</v>
      </c>
      <c r="C12" s="2">
        <f t="shared" si="0"/>
        <v>13.65</v>
      </c>
      <c r="D12">
        <f t="shared" si="1"/>
        <v>4.0949999999999998</v>
      </c>
      <c r="H12">
        <v>88</v>
      </c>
      <c r="I12" s="2">
        <f t="shared" si="4"/>
        <v>13.2</v>
      </c>
      <c r="J12">
        <f t="shared" si="3"/>
        <v>5.28</v>
      </c>
    </row>
    <row r="13" spans="1:13" x14ac:dyDescent="0.25">
      <c r="B13">
        <f t="shared" si="2"/>
        <v>92</v>
      </c>
      <c r="C13" s="2">
        <f t="shared" si="0"/>
        <v>14.95</v>
      </c>
      <c r="D13">
        <f t="shared" si="1"/>
        <v>4.4850000000000003</v>
      </c>
      <c r="H13">
        <v>94</v>
      </c>
      <c r="I13" s="2">
        <f t="shared" si="4"/>
        <v>14.1</v>
      </c>
      <c r="J13">
        <f t="shared" si="3"/>
        <v>5.64</v>
      </c>
    </row>
    <row r="14" spans="1:13" x14ac:dyDescent="0.25">
      <c r="B14">
        <v>100</v>
      </c>
      <c r="C14" s="2">
        <f t="shared" si="0"/>
        <v>16.25</v>
      </c>
      <c r="D14">
        <f t="shared" si="1"/>
        <v>4.875</v>
      </c>
      <c r="H14">
        <v>100</v>
      </c>
      <c r="I14" s="2">
        <f t="shared" si="4"/>
        <v>15</v>
      </c>
      <c r="J14">
        <f t="shared" si="3"/>
        <v>6</v>
      </c>
    </row>
    <row r="15" spans="1:13" x14ac:dyDescent="0.25">
      <c r="M15" s="3" t="s">
        <v>3</v>
      </c>
    </row>
    <row r="16" spans="1:13" x14ac:dyDescent="0.25">
      <c r="G16" s="6"/>
    </row>
    <row r="20" spans="9:9" x14ac:dyDescent="0.25">
      <c r="I20" s="2"/>
    </row>
    <row r="21" spans="9:9" x14ac:dyDescent="0.25">
      <c r="I21" s="2"/>
    </row>
    <row r="22" spans="9:9" x14ac:dyDescent="0.25">
      <c r="I22" s="2"/>
    </row>
    <row r="23" spans="9:9" x14ac:dyDescent="0.25">
      <c r="I23" s="2"/>
    </row>
    <row r="24" spans="9:9" x14ac:dyDescent="0.25">
      <c r="I24" s="2"/>
    </row>
    <row r="25" spans="9:9" x14ac:dyDescent="0.25">
      <c r="I25" s="2"/>
    </row>
    <row r="26" spans="9:9" x14ac:dyDescent="0.25">
      <c r="I26" s="2"/>
    </row>
    <row r="27" spans="9:9" x14ac:dyDescent="0.25">
      <c r="I27" s="2"/>
    </row>
    <row r="28" spans="9:9" x14ac:dyDescent="0.25">
      <c r="I28" s="2"/>
    </row>
    <row r="29" spans="9:9" x14ac:dyDescent="0.25">
      <c r="I2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3"/>
  <sheetViews>
    <sheetView workbookViewId="0">
      <selection activeCell="B2" sqref="B2"/>
    </sheetView>
  </sheetViews>
  <sheetFormatPr defaultRowHeight="15" x14ac:dyDescent="0.25"/>
  <cols>
    <col min="1" max="1" width="2.42578125" style="7" customWidth="1"/>
    <col min="2" max="4" width="14.140625" style="8" customWidth="1"/>
    <col min="5" max="7" width="12.28515625" style="8" customWidth="1"/>
    <col min="8" max="8" width="9.140625" style="9" customWidth="1"/>
    <col min="9" max="9" width="15.42578125" style="8" customWidth="1"/>
    <col min="10" max="10" width="8.140625" style="8" customWidth="1"/>
    <col min="11" max="11" width="13" style="8" customWidth="1"/>
    <col min="12" max="12" width="11.42578125" style="8" customWidth="1"/>
    <col min="13" max="13" width="8.85546875" style="8" customWidth="1"/>
    <col min="14" max="14" width="12.140625" style="8" customWidth="1"/>
    <col min="15" max="15" width="9.140625" style="7"/>
    <col min="16" max="16" width="18.7109375" style="9" customWidth="1"/>
    <col min="17" max="25" width="9.140625" style="7"/>
    <col min="26" max="26" width="2.140625" style="7" customWidth="1"/>
    <col min="27" max="27" width="12.5703125" style="7" customWidth="1"/>
    <col min="28" max="28" width="14" style="7" customWidth="1"/>
    <col min="29" max="29" width="5.140625" style="7" customWidth="1"/>
    <col min="30" max="30" width="6.140625" style="7" customWidth="1"/>
    <col min="31" max="31" width="11.85546875" style="7" customWidth="1"/>
    <col min="32" max="16384" width="9.140625" style="7"/>
  </cols>
  <sheetData>
    <row r="1" spans="2:31" ht="15.75" x14ac:dyDescent="0.25">
      <c r="B1" s="12" t="s">
        <v>12</v>
      </c>
      <c r="C1" s="12" t="s">
        <v>13</v>
      </c>
      <c r="D1" s="12" t="s">
        <v>14</v>
      </c>
      <c r="E1" s="12" t="s">
        <v>15</v>
      </c>
      <c r="F1" s="12" t="s">
        <v>16</v>
      </c>
      <c r="G1" s="12" t="s">
        <v>17</v>
      </c>
      <c r="H1" s="10" t="s">
        <v>18</v>
      </c>
      <c r="I1" s="13" t="s">
        <v>19</v>
      </c>
      <c r="J1" s="11" t="s">
        <v>20</v>
      </c>
      <c r="K1" s="16" t="s">
        <v>21</v>
      </c>
      <c r="L1" s="14" t="s">
        <v>22</v>
      </c>
      <c r="M1" s="11" t="s">
        <v>23</v>
      </c>
      <c r="N1" s="15" t="s">
        <v>24</v>
      </c>
    </row>
    <row r="2" spans="2:31" x14ac:dyDescent="0.25">
      <c r="B2" s="8">
        <v>50.29</v>
      </c>
      <c r="C2" s="8">
        <v>1.55</v>
      </c>
      <c r="D2" s="8">
        <f>C2*B2</f>
        <v>77.9495</v>
      </c>
      <c r="E2" s="8">
        <v>0.6</v>
      </c>
      <c r="F2" s="8">
        <v>299.8</v>
      </c>
      <c r="G2" s="8">
        <v>19.079999999999998</v>
      </c>
      <c r="H2" s="9">
        <v>24.5</v>
      </c>
      <c r="I2" s="8">
        <f>G2*AC$3/23.5</f>
        <v>20.297872340425531</v>
      </c>
      <c r="J2" s="8">
        <f>AC$2*F2/300</f>
        <v>62.958000000000006</v>
      </c>
      <c r="K2" s="8">
        <f>0.0077*AC$4*9.8*J2/3.6+0.5*1.225*AC$5*AC$6*(J2/3.6)^3</f>
        <v>2091.0024125518403</v>
      </c>
      <c r="L2" s="8">
        <f>I2-K2</f>
        <v>-2070.704540211415</v>
      </c>
      <c r="M2" s="8">
        <f t="shared" ref="M2:M25" si="0">IF(L2&gt;0,AC$4*((J2/3.6)^2-(J3/3.6)^2)/(L2+L3),0)</f>
        <v>0</v>
      </c>
      <c r="N2" s="8">
        <f>SUM(M2:$M$43)</f>
        <v>27.485071945387528</v>
      </c>
      <c r="AB2" s="17" t="s">
        <v>25</v>
      </c>
      <c r="AC2" s="17">
        <v>63</v>
      </c>
      <c r="AD2" s="17" t="s">
        <v>26</v>
      </c>
      <c r="AE2" s="17"/>
    </row>
    <row r="3" spans="2:31" x14ac:dyDescent="0.25">
      <c r="B3" s="8">
        <v>50.29</v>
      </c>
      <c r="C3" s="8">
        <v>1.571</v>
      </c>
      <c r="D3" s="8">
        <f t="shared" ref="D3:D42" si="1">C3*B3</f>
        <v>79.005589999999998</v>
      </c>
      <c r="E3" s="8">
        <v>0.6</v>
      </c>
      <c r="F3" s="8">
        <v>299.8</v>
      </c>
      <c r="G3" s="8">
        <v>19.079999999999998</v>
      </c>
      <c r="H3" s="9">
        <v>24.2</v>
      </c>
      <c r="I3" s="8">
        <f t="shared" ref="I3:I42" si="2">G3*AC$3/23.5</f>
        <v>20.297872340425531</v>
      </c>
      <c r="J3" s="8">
        <f t="shared" ref="J3:J42" si="3">AC$2*F3/300</f>
        <v>62.958000000000006</v>
      </c>
      <c r="K3" s="8">
        <f t="shared" ref="K3:K42" si="4">0.0077*AC$4*9.8*J3/3.6+0.5*1.225*AC$5*AC$6*(J3/3.6)^3</f>
        <v>2091.0024125518403</v>
      </c>
      <c r="L3" s="8">
        <f t="shared" ref="L3:L43" si="5">I3-K3</f>
        <v>-2070.704540211415</v>
      </c>
      <c r="M3" s="8">
        <f t="shared" si="0"/>
        <v>0</v>
      </c>
      <c r="N3" s="8">
        <f>SUM(M3:$M$43)</f>
        <v>27.485071945387528</v>
      </c>
      <c r="AB3" s="17" t="s">
        <v>27</v>
      </c>
      <c r="AC3" s="17">
        <v>25</v>
      </c>
      <c r="AD3" s="17" t="s">
        <v>28</v>
      </c>
      <c r="AE3" s="17"/>
    </row>
    <row r="4" spans="2:31" x14ac:dyDescent="0.25">
      <c r="B4" s="8">
        <v>50.29</v>
      </c>
      <c r="C4" s="8">
        <v>1.579</v>
      </c>
      <c r="D4" s="8">
        <f t="shared" si="1"/>
        <v>79.407910000000001</v>
      </c>
      <c r="E4" s="8">
        <v>0.6</v>
      </c>
      <c r="F4" s="8">
        <v>299.89999999999998</v>
      </c>
      <c r="G4" s="8">
        <v>19.09</v>
      </c>
      <c r="H4" s="9">
        <v>24</v>
      </c>
      <c r="I4" s="8">
        <f t="shared" si="2"/>
        <v>20.308510638297872</v>
      </c>
      <c r="J4" s="8">
        <f t="shared" si="3"/>
        <v>62.978999999999992</v>
      </c>
      <c r="K4" s="8">
        <f t="shared" si="4"/>
        <v>2093.0118312213231</v>
      </c>
      <c r="L4" s="8">
        <f t="shared" si="5"/>
        <v>-2072.7033205830253</v>
      </c>
      <c r="M4" s="8">
        <f t="shared" si="0"/>
        <v>0</v>
      </c>
      <c r="N4" s="8">
        <f>SUM(M4:$M$43)</f>
        <v>27.485071945387528</v>
      </c>
      <c r="AB4" s="17" t="s">
        <v>29</v>
      </c>
      <c r="AC4" s="17">
        <v>95</v>
      </c>
      <c r="AD4" s="17" t="s">
        <v>30</v>
      </c>
      <c r="AE4" s="17"/>
    </row>
    <row r="5" spans="2:31" x14ac:dyDescent="0.25">
      <c r="B5" s="8">
        <v>50.28</v>
      </c>
      <c r="C5" s="8">
        <v>1.613</v>
      </c>
      <c r="D5" s="8">
        <f t="shared" si="1"/>
        <v>81.101640000000003</v>
      </c>
      <c r="E5" s="8">
        <v>0.6</v>
      </c>
      <c r="F5" s="8">
        <v>299.8</v>
      </c>
      <c r="G5" s="8">
        <v>20.09</v>
      </c>
      <c r="H5" s="9">
        <v>24.8</v>
      </c>
      <c r="I5" s="8">
        <f t="shared" si="2"/>
        <v>21.372340425531913</v>
      </c>
      <c r="J5" s="8">
        <f t="shared" si="3"/>
        <v>62.958000000000006</v>
      </c>
      <c r="K5" s="8">
        <f t="shared" si="4"/>
        <v>2091.0024125518403</v>
      </c>
      <c r="L5" s="8">
        <f t="shared" si="5"/>
        <v>-2069.6300721263083</v>
      </c>
      <c r="M5" s="8">
        <f t="shared" si="0"/>
        <v>0</v>
      </c>
      <c r="N5" s="8">
        <f>SUM(M5:$M$43)</f>
        <v>27.485071945387528</v>
      </c>
      <c r="AB5" s="17" t="s">
        <v>31</v>
      </c>
      <c r="AC5" s="17">
        <v>1</v>
      </c>
      <c r="AD5" s="17"/>
      <c r="AE5" s="17"/>
    </row>
    <row r="6" spans="2:31" x14ac:dyDescent="0.25">
      <c r="B6" s="8">
        <v>50.28</v>
      </c>
      <c r="C6" s="8">
        <v>1.851</v>
      </c>
      <c r="D6" s="8">
        <f t="shared" si="1"/>
        <v>93.068280000000001</v>
      </c>
      <c r="E6" s="8">
        <v>1.2</v>
      </c>
      <c r="F6" s="8">
        <v>298.3</v>
      </c>
      <c r="G6" s="8">
        <v>38.979999999999997</v>
      </c>
      <c r="H6" s="9">
        <v>41.9</v>
      </c>
      <c r="I6" s="8">
        <f t="shared" si="2"/>
        <v>41.468085106382972</v>
      </c>
      <c r="J6" s="8">
        <f t="shared" si="3"/>
        <v>62.643000000000008</v>
      </c>
      <c r="K6" s="8">
        <f t="shared" si="4"/>
        <v>2061.0183479887551</v>
      </c>
      <c r="L6" s="8">
        <f t="shared" si="5"/>
        <v>-2019.5502628823722</v>
      </c>
      <c r="M6" s="8">
        <f t="shared" si="0"/>
        <v>0</v>
      </c>
      <c r="N6" s="8">
        <f>SUM(M6:$M$43)</f>
        <v>27.485071945387528</v>
      </c>
      <c r="AB6" s="17" t="s">
        <v>28</v>
      </c>
      <c r="AC6" s="17">
        <v>0.6</v>
      </c>
      <c r="AD6" s="17" t="s">
        <v>32</v>
      </c>
      <c r="AE6" s="17"/>
    </row>
    <row r="7" spans="2:31" x14ac:dyDescent="0.25">
      <c r="B7" s="8">
        <v>50.27</v>
      </c>
      <c r="C7" s="8">
        <v>3.03</v>
      </c>
      <c r="D7" s="8">
        <f t="shared" si="1"/>
        <v>152.31809999999999</v>
      </c>
      <c r="E7" s="8">
        <v>3.5</v>
      </c>
      <c r="F7" s="8">
        <v>293.10000000000002</v>
      </c>
      <c r="G7" s="8">
        <v>106.1</v>
      </c>
      <c r="H7" s="9">
        <v>69.599999999999994</v>
      </c>
      <c r="I7" s="8">
        <f t="shared" si="2"/>
        <v>112.87234042553192</v>
      </c>
      <c r="J7" s="8">
        <f t="shared" si="3"/>
        <v>61.551000000000009</v>
      </c>
      <c r="K7" s="8">
        <f t="shared" si="4"/>
        <v>1959.3385535114464</v>
      </c>
      <c r="L7" s="8">
        <f t="shared" si="5"/>
        <v>-1846.4662130859144</v>
      </c>
      <c r="M7" s="8">
        <f t="shared" si="0"/>
        <v>0</v>
      </c>
      <c r="N7" s="8">
        <f>SUM(M7:$M$43)</f>
        <v>27.485071945387528</v>
      </c>
      <c r="AB7" s="17" t="s">
        <v>33</v>
      </c>
    </row>
    <row r="8" spans="2:31" x14ac:dyDescent="0.25">
      <c r="B8" s="8">
        <v>50.26</v>
      </c>
      <c r="C8" s="8">
        <v>4.2309999999999999</v>
      </c>
      <c r="D8" s="8">
        <f t="shared" si="1"/>
        <v>212.65006</v>
      </c>
      <c r="E8" s="8">
        <v>5.7</v>
      </c>
      <c r="F8" s="8">
        <v>287.89999999999998</v>
      </c>
      <c r="G8" s="8">
        <v>171.7</v>
      </c>
      <c r="H8" s="9">
        <v>80.8</v>
      </c>
      <c r="I8" s="8">
        <f t="shared" si="2"/>
        <v>182.65957446808511</v>
      </c>
      <c r="J8" s="8">
        <f t="shared" si="3"/>
        <v>60.458999999999989</v>
      </c>
      <c r="K8" s="8">
        <f t="shared" si="4"/>
        <v>1861.127576772885</v>
      </c>
      <c r="L8" s="8">
        <f t="shared" si="5"/>
        <v>-1678.4680023047999</v>
      </c>
      <c r="M8" s="8">
        <f t="shared" si="0"/>
        <v>0</v>
      </c>
      <c r="N8" s="8">
        <f>SUM(M8:$M$43)</f>
        <v>27.485071945387528</v>
      </c>
    </row>
    <row r="9" spans="2:31" x14ac:dyDescent="0.25">
      <c r="B9" s="8">
        <v>50.24</v>
      </c>
      <c r="C9" s="8">
        <v>4.7530000000000001</v>
      </c>
      <c r="D9" s="8">
        <f t="shared" si="1"/>
        <v>238.79072000000002</v>
      </c>
      <c r="E9" s="8">
        <v>6.5</v>
      </c>
      <c r="F9" s="8">
        <v>285.89999999999998</v>
      </c>
      <c r="G9" s="8">
        <v>194.9</v>
      </c>
      <c r="H9" s="9">
        <v>81.599999999999994</v>
      </c>
      <c r="I9" s="8">
        <f t="shared" si="2"/>
        <v>207.34042553191489</v>
      </c>
      <c r="J9" s="8">
        <f t="shared" si="3"/>
        <v>60.038999999999987</v>
      </c>
      <c r="K9" s="8">
        <f t="shared" si="4"/>
        <v>1824.2647484498812</v>
      </c>
      <c r="L9" s="8">
        <f t="shared" si="5"/>
        <v>-1616.9243229179663</v>
      </c>
      <c r="M9" s="8">
        <f t="shared" si="0"/>
        <v>0</v>
      </c>
      <c r="N9" s="8">
        <f>SUM(M9:$M$43)</f>
        <v>27.485071945387528</v>
      </c>
      <c r="AB9" s="18" t="s">
        <v>34</v>
      </c>
    </row>
    <row r="10" spans="2:31" x14ac:dyDescent="0.25">
      <c r="B10" s="8">
        <v>50.24</v>
      </c>
      <c r="C10" s="8">
        <v>5.4429999999999996</v>
      </c>
      <c r="D10" s="8">
        <f t="shared" si="1"/>
        <v>273.45632000000001</v>
      </c>
      <c r="E10" s="8">
        <v>7.9</v>
      </c>
      <c r="F10" s="8">
        <v>282.89999999999998</v>
      </c>
      <c r="G10" s="8">
        <v>233.4</v>
      </c>
      <c r="H10" s="9">
        <v>85.4</v>
      </c>
      <c r="I10" s="8">
        <f t="shared" si="2"/>
        <v>248.29787234042553</v>
      </c>
      <c r="J10" s="8">
        <f t="shared" si="3"/>
        <v>59.408999999999992</v>
      </c>
      <c r="K10" s="8">
        <f t="shared" si="4"/>
        <v>1769.9079120135541</v>
      </c>
      <c r="L10" s="8">
        <f t="shared" si="5"/>
        <v>-1521.6100396731285</v>
      </c>
      <c r="M10" s="8">
        <f t="shared" si="0"/>
        <v>0</v>
      </c>
      <c r="N10" s="8">
        <f>SUM(M10:$M$43)</f>
        <v>27.485071945387528</v>
      </c>
      <c r="AB10" s="17" t="s">
        <v>35</v>
      </c>
    </row>
    <row r="11" spans="2:31" x14ac:dyDescent="0.25">
      <c r="B11" s="8">
        <v>50.21</v>
      </c>
      <c r="C11" s="8">
        <v>7.1859999999999999</v>
      </c>
      <c r="D11" s="8">
        <f t="shared" si="1"/>
        <v>360.80905999999999</v>
      </c>
      <c r="E11" s="8">
        <v>11.2</v>
      </c>
      <c r="F11" s="8">
        <v>276</v>
      </c>
      <c r="G11" s="8">
        <v>323.39999999999998</v>
      </c>
      <c r="H11" s="9">
        <v>89.6</v>
      </c>
      <c r="I11" s="8">
        <f t="shared" si="2"/>
        <v>344.04255319148933</v>
      </c>
      <c r="J11" s="8">
        <f t="shared" si="3"/>
        <v>57.96</v>
      </c>
      <c r="K11" s="8">
        <f t="shared" si="4"/>
        <v>1649.0968375000002</v>
      </c>
      <c r="L11" s="8">
        <f t="shared" si="5"/>
        <v>-1305.0542843085109</v>
      </c>
      <c r="M11" s="8">
        <f t="shared" si="0"/>
        <v>0</v>
      </c>
      <c r="N11" s="8">
        <f>SUM(M11:$M$43)</f>
        <v>27.485071945387528</v>
      </c>
    </row>
    <row r="12" spans="2:31" x14ac:dyDescent="0.25">
      <c r="B12" s="8">
        <v>50.2</v>
      </c>
      <c r="C12" s="8">
        <v>7.9720000000000004</v>
      </c>
      <c r="D12" s="8">
        <f t="shared" si="1"/>
        <v>400.19440000000003</v>
      </c>
      <c r="E12" s="8">
        <v>12.5</v>
      </c>
      <c r="F12" s="8">
        <v>273.10000000000002</v>
      </c>
      <c r="G12" s="8">
        <v>356.8</v>
      </c>
      <c r="H12" s="9">
        <v>89.2</v>
      </c>
      <c r="I12" s="8">
        <f t="shared" si="2"/>
        <v>379.57446808510639</v>
      </c>
      <c r="J12" s="8">
        <f t="shared" si="3"/>
        <v>57.351000000000006</v>
      </c>
      <c r="K12" s="8">
        <f t="shared" si="4"/>
        <v>1600.0460335626608</v>
      </c>
      <c r="L12" s="8">
        <f t="shared" si="5"/>
        <v>-1220.4715654775543</v>
      </c>
      <c r="M12" s="8">
        <f t="shared" si="0"/>
        <v>0</v>
      </c>
      <c r="N12" s="8">
        <f>SUM(M12:$M$43)</f>
        <v>27.485071945387528</v>
      </c>
    </row>
    <row r="13" spans="2:31" x14ac:dyDescent="0.25">
      <c r="B13" s="8">
        <v>50.19</v>
      </c>
      <c r="C13" s="8">
        <v>8.2390000000000008</v>
      </c>
      <c r="D13" s="8">
        <f t="shared" si="1"/>
        <v>413.51541000000003</v>
      </c>
      <c r="E13" s="8">
        <v>13</v>
      </c>
      <c r="F13" s="8">
        <v>272.10000000000002</v>
      </c>
      <c r="G13" s="8">
        <v>369.4</v>
      </c>
      <c r="H13" s="9">
        <v>89.3</v>
      </c>
      <c r="I13" s="8">
        <f t="shared" si="2"/>
        <v>392.97872340425533</v>
      </c>
      <c r="J13" s="8">
        <f t="shared" si="3"/>
        <v>57.141000000000012</v>
      </c>
      <c r="K13" s="8">
        <f t="shared" si="4"/>
        <v>1583.3655892930867</v>
      </c>
      <c r="L13" s="8">
        <f t="shared" si="5"/>
        <v>-1190.3868658888314</v>
      </c>
      <c r="M13" s="8">
        <f t="shared" si="0"/>
        <v>0</v>
      </c>
      <c r="N13" s="8">
        <f>SUM(M13:$M$43)</f>
        <v>27.485071945387528</v>
      </c>
    </row>
    <row r="14" spans="2:31" x14ac:dyDescent="0.25">
      <c r="B14" s="8">
        <v>50.18</v>
      </c>
      <c r="C14" s="8">
        <v>9.8379999999999992</v>
      </c>
      <c r="D14" s="8">
        <f t="shared" si="1"/>
        <v>493.67083999999994</v>
      </c>
      <c r="E14" s="8">
        <v>16.3</v>
      </c>
      <c r="F14" s="8">
        <v>265.8</v>
      </c>
      <c r="G14" s="8">
        <v>452.4</v>
      </c>
      <c r="H14" s="9">
        <v>91.6</v>
      </c>
      <c r="I14" s="8">
        <f t="shared" si="2"/>
        <v>481.27659574468083</v>
      </c>
      <c r="J14" s="8">
        <f t="shared" si="3"/>
        <v>55.818000000000005</v>
      </c>
      <c r="K14" s="8">
        <f t="shared" si="4"/>
        <v>1480.9995613896876</v>
      </c>
      <c r="L14" s="8">
        <f t="shared" si="5"/>
        <v>-999.72296564500675</v>
      </c>
      <c r="M14" s="8">
        <f t="shared" si="0"/>
        <v>0</v>
      </c>
      <c r="N14" s="8">
        <f>SUM(M14:$M$43)</f>
        <v>27.485071945387528</v>
      </c>
    </row>
    <row r="15" spans="2:31" x14ac:dyDescent="0.25">
      <c r="B15" s="8">
        <v>50.14</v>
      </c>
      <c r="C15" s="8">
        <v>12.29</v>
      </c>
      <c r="D15" s="8">
        <f t="shared" si="1"/>
        <v>616.22059999999999</v>
      </c>
      <c r="E15" s="8">
        <v>20.9</v>
      </c>
      <c r="F15" s="8">
        <v>257.39999999999998</v>
      </c>
      <c r="G15" s="8">
        <v>563.4</v>
      </c>
      <c r="H15" s="9">
        <v>91.4</v>
      </c>
      <c r="I15" s="8">
        <f t="shared" si="2"/>
        <v>599.36170212765956</v>
      </c>
      <c r="J15" s="8">
        <f t="shared" si="3"/>
        <v>54.053999999999995</v>
      </c>
      <c r="K15" s="8">
        <f t="shared" si="4"/>
        <v>1351.6751901778121</v>
      </c>
      <c r="L15" s="8">
        <f t="shared" si="5"/>
        <v>-752.3134880501525</v>
      </c>
      <c r="M15" s="8">
        <f t="shared" si="0"/>
        <v>0</v>
      </c>
      <c r="N15" s="8">
        <f>SUM(M15:$M$43)</f>
        <v>27.485071945387528</v>
      </c>
    </row>
    <row r="16" spans="2:31" x14ac:dyDescent="0.25">
      <c r="B16" s="8">
        <v>50.12</v>
      </c>
      <c r="C16" s="8">
        <v>13.35</v>
      </c>
      <c r="D16" s="8">
        <f t="shared" si="1"/>
        <v>669.10199999999998</v>
      </c>
      <c r="E16" s="8">
        <v>22.8</v>
      </c>
      <c r="F16" s="8">
        <v>253.4</v>
      </c>
      <c r="G16" s="8">
        <v>606</v>
      </c>
      <c r="H16" s="9">
        <v>90.6</v>
      </c>
      <c r="I16" s="8">
        <f t="shared" si="2"/>
        <v>644.68085106382978</v>
      </c>
      <c r="J16" s="8">
        <f t="shared" si="3"/>
        <v>53.214000000000006</v>
      </c>
      <c r="K16" s="8">
        <f t="shared" si="4"/>
        <v>1292.9020298937851</v>
      </c>
      <c r="L16" s="8">
        <f t="shared" si="5"/>
        <v>-648.22117882995531</v>
      </c>
      <c r="M16" s="8">
        <f t="shared" si="0"/>
        <v>0</v>
      </c>
      <c r="N16" s="8">
        <f>SUM(M16:$M$43)</f>
        <v>27.485071945387528</v>
      </c>
    </row>
    <row r="17" spans="2:16" x14ac:dyDescent="0.25">
      <c r="B17" s="8">
        <v>50.12</v>
      </c>
      <c r="C17" s="8">
        <v>13.76</v>
      </c>
      <c r="D17" s="8">
        <f t="shared" si="1"/>
        <v>689.6511999999999</v>
      </c>
      <c r="E17" s="8">
        <v>23.5</v>
      </c>
      <c r="F17" s="8">
        <v>252.2</v>
      </c>
      <c r="G17" s="8">
        <v>620</v>
      </c>
      <c r="H17" s="9">
        <v>89.9</v>
      </c>
      <c r="I17" s="8">
        <f t="shared" si="2"/>
        <v>659.57446808510633</v>
      </c>
      <c r="J17" s="8">
        <f t="shared" si="3"/>
        <v>52.961999999999996</v>
      </c>
      <c r="K17" s="8">
        <f t="shared" si="4"/>
        <v>1275.6173914606595</v>
      </c>
      <c r="L17" s="8">
        <f t="shared" si="5"/>
        <v>-616.04292337555319</v>
      </c>
      <c r="M17" s="8">
        <f t="shared" si="0"/>
        <v>0</v>
      </c>
      <c r="N17" s="8">
        <f>SUM(M17:$M$43)</f>
        <v>27.485071945387528</v>
      </c>
    </row>
    <row r="18" spans="2:16" x14ac:dyDescent="0.25">
      <c r="B18" s="8">
        <v>50.12</v>
      </c>
      <c r="C18" s="8">
        <v>13.91</v>
      </c>
      <c r="D18" s="8">
        <f t="shared" si="1"/>
        <v>697.16919999999993</v>
      </c>
      <c r="E18" s="8">
        <v>23.9</v>
      </c>
      <c r="F18" s="8">
        <v>251.4</v>
      </c>
      <c r="G18" s="8">
        <v>630</v>
      </c>
      <c r="H18" s="9">
        <v>90.4</v>
      </c>
      <c r="I18" s="8">
        <f t="shared" si="2"/>
        <v>670.21276595744678</v>
      </c>
      <c r="J18" s="8">
        <f t="shared" si="3"/>
        <v>52.794000000000004</v>
      </c>
      <c r="K18" s="8">
        <f t="shared" si="4"/>
        <v>1264.1826526371879</v>
      </c>
      <c r="L18" s="8">
        <f t="shared" si="5"/>
        <v>-593.96988667974108</v>
      </c>
      <c r="M18" s="8">
        <f t="shared" si="0"/>
        <v>0</v>
      </c>
      <c r="N18" s="8">
        <f>SUM(M18:$M$43)</f>
        <v>27.485071945387528</v>
      </c>
      <c r="P18" s="9">
        <f>375*33000/2/PI()/650</f>
        <v>3030.0652627110844</v>
      </c>
    </row>
    <row r="19" spans="2:16" x14ac:dyDescent="0.25">
      <c r="B19" s="8">
        <v>50.1</v>
      </c>
      <c r="C19" s="8">
        <v>15.51</v>
      </c>
      <c r="D19" s="8">
        <f t="shared" si="1"/>
        <v>777.05100000000004</v>
      </c>
      <c r="E19" s="8">
        <v>27.1</v>
      </c>
      <c r="F19" s="8">
        <v>246.5</v>
      </c>
      <c r="G19" s="8">
        <v>698.3</v>
      </c>
      <c r="H19" s="9">
        <v>89.9</v>
      </c>
      <c r="I19" s="8">
        <f t="shared" si="2"/>
        <v>742.87234042553189</v>
      </c>
      <c r="J19" s="8">
        <f t="shared" si="3"/>
        <v>51.765000000000001</v>
      </c>
      <c r="K19" s="8">
        <f t="shared" si="4"/>
        <v>1195.6731393853079</v>
      </c>
      <c r="L19" s="8">
        <f t="shared" si="5"/>
        <v>-452.80079895977599</v>
      </c>
      <c r="M19" s="8">
        <f t="shared" si="0"/>
        <v>0</v>
      </c>
      <c r="N19" s="8">
        <f>SUM(M19:$M$43)</f>
        <v>27.485071945387528</v>
      </c>
    </row>
    <row r="20" spans="2:16" x14ac:dyDescent="0.25">
      <c r="B20" s="8">
        <v>50.09</v>
      </c>
      <c r="C20" s="8">
        <v>16.309999999999999</v>
      </c>
      <c r="D20" s="8">
        <f t="shared" si="1"/>
        <v>816.96789999999999</v>
      </c>
      <c r="E20" s="8">
        <v>28.4</v>
      </c>
      <c r="F20" s="8">
        <v>244</v>
      </c>
      <c r="G20" s="8">
        <v>724.7</v>
      </c>
      <c r="H20" s="9">
        <v>88.7</v>
      </c>
      <c r="I20" s="8">
        <f t="shared" si="2"/>
        <v>770.95744680851067</v>
      </c>
      <c r="J20" s="8">
        <f t="shared" si="3"/>
        <v>51.24</v>
      </c>
      <c r="K20" s="8">
        <f t="shared" si="4"/>
        <v>1161.7205152777778</v>
      </c>
      <c r="L20" s="8">
        <f t="shared" si="5"/>
        <v>-390.76306846926718</v>
      </c>
      <c r="M20" s="8">
        <f t="shared" si="0"/>
        <v>0</v>
      </c>
      <c r="N20" s="8">
        <f>SUM(M20:$M$43)</f>
        <v>27.485071945387528</v>
      </c>
    </row>
    <row r="21" spans="2:16" x14ac:dyDescent="0.25">
      <c r="B21" s="8">
        <v>50.08</v>
      </c>
      <c r="C21" s="8">
        <v>16.670000000000002</v>
      </c>
      <c r="D21" s="8">
        <f t="shared" si="1"/>
        <v>834.83360000000005</v>
      </c>
      <c r="E21" s="8">
        <v>29</v>
      </c>
      <c r="F21" s="8">
        <v>242.8</v>
      </c>
      <c r="G21" s="8">
        <v>737.2</v>
      </c>
      <c r="H21" s="9">
        <v>88.3</v>
      </c>
      <c r="I21" s="8">
        <f t="shared" si="2"/>
        <v>784.25531914893622</v>
      </c>
      <c r="J21" s="8">
        <f t="shared" si="3"/>
        <v>50.988000000000007</v>
      </c>
      <c r="K21" s="8">
        <f t="shared" si="4"/>
        <v>1145.6607605002782</v>
      </c>
      <c r="L21" s="8">
        <f t="shared" si="5"/>
        <v>-361.40544135134201</v>
      </c>
      <c r="M21" s="8">
        <f t="shared" si="0"/>
        <v>0</v>
      </c>
      <c r="N21" s="8">
        <f>SUM(M21:$M$43)</f>
        <v>27.485071945387528</v>
      </c>
    </row>
    <row r="22" spans="2:16" x14ac:dyDescent="0.25">
      <c r="B22" s="8">
        <v>50.06</v>
      </c>
      <c r="C22" s="8">
        <v>18.34</v>
      </c>
      <c r="D22" s="8">
        <f t="shared" si="1"/>
        <v>918.10040000000004</v>
      </c>
      <c r="E22" s="8">
        <v>32.1</v>
      </c>
      <c r="F22" s="8">
        <v>237.8</v>
      </c>
      <c r="G22" s="8">
        <v>798.1</v>
      </c>
      <c r="H22" s="9">
        <v>86.9</v>
      </c>
      <c r="I22" s="8">
        <f t="shared" si="2"/>
        <v>849.04255319148933</v>
      </c>
      <c r="J22" s="8">
        <f t="shared" si="3"/>
        <v>49.938000000000002</v>
      </c>
      <c r="K22" s="8">
        <f t="shared" si="4"/>
        <v>1080.3836959681596</v>
      </c>
      <c r="L22" s="8">
        <f t="shared" si="5"/>
        <v>-231.34114277667027</v>
      </c>
      <c r="M22" s="8">
        <f t="shared" si="0"/>
        <v>0</v>
      </c>
      <c r="N22" s="8">
        <f>SUM(M22:$M$43)</f>
        <v>27.485071945387528</v>
      </c>
    </row>
    <row r="23" spans="2:16" x14ac:dyDescent="0.25">
      <c r="B23" s="8">
        <v>50.05</v>
      </c>
      <c r="C23" s="8">
        <v>18.82</v>
      </c>
      <c r="D23" s="8">
        <f t="shared" si="1"/>
        <v>941.94099999999992</v>
      </c>
      <c r="E23" s="8">
        <v>33</v>
      </c>
      <c r="F23" s="8">
        <v>236.1</v>
      </c>
      <c r="G23" s="8">
        <v>815.2</v>
      </c>
      <c r="H23" s="9">
        <v>86.5</v>
      </c>
      <c r="I23" s="8">
        <f t="shared" si="2"/>
        <v>867.23404255319144</v>
      </c>
      <c r="J23" s="8">
        <f t="shared" si="3"/>
        <v>49.580999999999996</v>
      </c>
      <c r="K23" s="8">
        <f t="shared" si="4"/>
        <v>1058.7849763227732</v>
      </c>
      <c r="L23" s="8">
        <f t="shared" si="5"/>
        <v>-191.55093376958177</v>
      </c>
      <c r="M23" s="8">
        <f t="shared" si="0"/>
        <v>0</v>
      </c>
      <c r="N23" s="8">
        <f>SUM(M23:$M$43)</f>
        <v>27.485071945387528</v>
      </c>
    </row>
    <row r="24" spans="2:16" x14ac:dyDescent="0.25">
      <c r="B24" s="8">
        <v>50.05</v>
      </c>
      <c r="C24" s="8">
        <v>19</v>
      </c>
      <c r="D24" s="8">
        <f t="shared" si="1"/>
        <v>950.94999999999993</v>
      </c>
      <c r="E24" s="8">
        <v>33.200000000000003</v>
      </c>
      <c r="F24" s="8">
        <v>235.4</v>
      </c>
      <c r="G24" s="8">
        <v>819.2</v>
      </c>
      <c r="H24" s="9">
        <v>86.2</v>
      </c>
      <c r="I24" s="8">
        <f t="shared" si="2"/>
        <v>871.48936170212767</v>
      </c>
      <c r="J24" s="8">
        <f t="shared" si="3"/>
        <v>49.434000000000005</v>
      </c>
      <c r="K24" s="8">
        <f t="shared" si="4"/>
        <v>1049.9783113344099</v>
      </c>
      <c r="L24" s="8">
        <f t="shared" si="5"/>
        <v>-178.48894963228224</v>
      </c>
      <c r="M24" s="8">
        <f t="shared" si="0"/>
        <v>0</v>
      </c>
      <c r="N24" s="8">
        <f>SUM(M24:$M$43)</f>
        <v>27.485071945387528</v>
      </c>
    </row>
    <row r="25" spans="2:16" x14ac:dyDescent="0.25">
      <c r="B25" s="8">
        <v>50.05</v>
      </c>
      <c r="C25" s="8">
        <v>19.079999999999998</v>
      </c>
      <c r="D25" s="8">
        <f t="shared" si="1"/>
        <v>954.95399999999984</v>
      </c>
      <c r="E25" s="8">
        <v>33.4</v>
      </c>
      <c r="F25" s="8">
        <v>235.1</v>
      </c>
      <c r="G25" s="8">
        <v>821.9</v>
      </c>
      <c r="H25" s="9">
        <v>86.1</v>
      </c>
      <c r="I25" s="8">
        <f t="shared" si="2"/>
        <v>874.36170212765956</v>
      </c>
      <c r="J25" s="8">
        <f t="shared" si="3"/>
        <v>49.370999999999995</v>
      </c>
      <c r="K25" s="8">
        <f t="shared" si="4"/>
        <v>1046.219489654761</v>
      </c>
      <c r="L25" s="8">
        <f t="shared" si="5"/>
        <v>-171.85778752710144</v>
      </c>
      <c r="M25" s="8">
        <f t="shared" si="0"/>
        <v>0</v>
      </c>
      <c r="N25" s="8">
        <f>SUM(M25:$M$43)</f>
        <v>27.485071945387528</v>
      </c>
    </row>
    <row r="26" spans="2:16" x14ac:dyDescent="0.25">
      <c r="B26" s="8">
        <v>50.04</v>
      </c>
      <c r="C26" s="8">
        <v>19.829999999999998</v>
      </c>
      <c r="D26" s="8">
        <f t="shared" si="1"/>
        <v>992.29319999999984</v>
      </c>
      <c r="E26" s="8">
        <v>35.1</v>
      </c>
      <c r="F26" s="8">
        <v>232.6</v>
      </c>
      <c r="G26" s="8">
        <v>854.5</v>
      </c>
      <c r="H26" s="9">
        <v>86.1</v>
      </c>
      <c r="I26" s="8">
        <f t="shared" si="2"/>
        <v>909.04255319148933</v>
      </c>
      <c r="J26" s="8">
        <f t="shared" si="3"/>
        <v>48.845999999999997</v>
      </c>
      <c r="K26" s="8">
        <f t="shared" si="4"/>
        <v>1015.25499914684</v>
      </c>
      <c r="L26" s="8">
        <f t="shared" si="5"/>
        <v>-106.21244595535063</v>
      </c>
      <c r="M26" s="8">
        <f>IF(L26&gt;0,AC$4*((J26/3.6)^2-(J27/3.6)^2)/(L26+L27),0)</f>
        <v>0</v>
      </c>
      <c r="N26" s="8">
        <f>SUM(M26:$M$43)</f>
        <v>27.485071945387528</v>
      </c>
    </row>
    <row r="27" spans="2:16" x14ac:dyDescent="0.25">
      <c r="B27" s="8">
        <v>50.01</v>
      </c>
      <c r="C27" s="8">
        <v>21.97</v>
      </c>
      <c r="D27" s="8">
        <f t="shared" si="1"/>
        <v>1098.7196999999999</v>
      </c>
      <c r="E27" s="8">
        <v>38.700000000000003</v>
      </c>
      <c r="F27" s="8">
        <v>226.6</v>
      </c>
      <c r="G27" s="8">
        <v>918.3</v>
      </c>
      <c r="H27" s="9">
        <v>83.6</v>
      </c>
      <c r="I27" s="8">
        <f t="shared" si="2"/>
        <v>976.91489361702122</v>
      </c>
      <c r="J27" s="8">
        <f t="shared" si="3"/>
        <v>47.585999999999999</v>
      </c>
      <c r="K27" s="8">
        <f t="shared" si="4"/>
        <v>943.52322585621505</v>
      </c>
      <c r="L27" s="8">
        <f t="shared" si="5"/>
        <v>33.391667760806172</v>
      </c>
      <c r="M27" s="8">
        <f t="shared" ref="M27:M42" si="6">IF(L27&gt;0,AC$4*((J27/3.6)^2-(J28/3.6)^2)/(L27+L28),0)</f>
        <v>3.2857187602326139</v>
      </c>
      <c r="N27" s="8">
        <f>SUM(M27:$M$43)</f>
        <v>27.485071945387528</v>
      </c>
    </row>
    <row r="28" spans="2:16" x14ac:dyDescent="0.25">
      <c r="B28" s="8">
        <v>50</v>
      </c>
      <c r="C28" s="8">
        <v>22.68</v>
      </c>
      <c r="D28" s="8">
        <f t="shared" si="1"/>
        <v>1134</v>
      </c>
      <c r="E28" s="8">
        <v>39.9</v>
      </c>
      <c r="F28" s="8">
        <v>224</v>
      </c>
      <c r="G28" s="8">
        <v>935.7</v>
      </c>
      <c r="H28" s="9">
        <v>82.5</v>
      </c>
      <c r="I28" s="8">
        <f t="shared" si="2"/>
        <v>995.42553191489367</v>
      </c>
      <c r="J28" s="8">
        <f t="shared" si="3"/>
        <v>47.04</v>
      </c>
      <c r="K28" s="8">
        <f t="shared" si="4"/>
        <v>913.55382222222227</v>
      </c>
      <c r="L28" s="8">
        <f t="shared" si="5"/>
        <v>81.871709692671402</v>
      </c>
      <c r="M28" s="8">
        <f t="shared" si="6"/>
        <v>0.40599882611927057</v>
      </c>
      <c r="N28" s="8">
        <f>SUM(M28:$M$43)</f>
        <v>24.199353185154916</v>
      </c>
    </row>
    <row r="29" spans="2:16" x14ac:dyDescent="0.25">
      <c r="B29" s="8">
        <v>50</v>
      </c>
      <c r="C29" s="8">
        <v>22.95</v>
      </c>
      <c r="D29" s="8">
        <f t="shared" si="1"/>
        <v>1147.5</v>
      </c>
      <c r="E29" s="8">
        <v>40.299999999999997</v>
      </c>
      <c r="F29" s="8">
        <v>223.5</v>
      </c>
      <c r="G29" s="8">
        <v>943.9</v>
      </c>
      <c r="H29" s="9">
        <v>82.2</v>
      </c>
      <c r="I29" s="8">
        <f t="shared" si="2"/>
        <v>1004.1489361702128</v>
      </c>
      <c r="J29" s="8">
        <f t="shared" si="3"/>
        <v>46.935000000000002</v>
      </c>
      <c r="K29" s="8">
        <f t="shared" si="4"/>
        <v>907.86669445800783</v>
      </c>
      <c r="L29" s="8">
        <f t="shared" si="5"/>
        <v>96.28224171220495</v>
      </c>
      <c r="M29" s="8">
        <f t="shared" si="6"/>
        <v>9.0747361994510065</v>
      </c>
      <c r="N29" s="8">
        <f>SUM(M29:$M$43)</f>
        <v>23.793354359035646</v>
      </c>
    </row>
    <row r="30" spans="2:16" x14ac:dyDescent="0.25">
      <c r="B30" s="8">
        <v>50.01</v>
      </c>
      <c r="C30" s="8">
        <v>22.03</v>
      </c>
      <c r="D30" s="8">
        <f t="shared" si="1"/>
        <v>1101.7203</v>
      </c>
      <c r="E30" s="8">
        <v>42.4</v>
      </c>
      <c r="F30" s="8">
        <v>198</v>
      </c>
      <c r="G30" s="8">
        <v>879.5</v>
      </c>
      <c r="H30" s="9">
        <v>79.8</v>
      </c>
      <c r="I30" s="8">
        <f t="shared" si="2"/>
        <v>935.63829787234044</v>
      </c>
      <c r="J30" s="8">
        <f t="shared" si="3"/>
        <v>41.58</v>
      </c>
      <c r="K30" s="8">
        <f t="shared" si="4"/>
        <v>649.04207156249981</v>
      </c>
      <c r="L30" s="8">
        <f t="shared" si="5"/>
        <v>286.59622630984063</v>
      </c>
      <c r="M30" s="8">
        <f t="shared" si="6"/>
        <v>0.98062093347138701</v>
      </c>
      <c r="N30" s="8">
        <f>SUM(M30:$M$43)</f>
        <v>14.718618159584638</v>
      </c>
    </row>
    <row r="31" spans="2:16" x14ac:dyDescent="0.25">
      <c r="B31" s="8">
        <v>50.01</v>
      </c>
      <c r="C31" s="8">
        <v>22.43</v>
      </c>
      <c r="D31" s="8">
        <f t="shared" si="1"/>
        <v>1121.7242999999999</v>
      </c>
      <c r="E31" s="8">
        <v>43.6</v>
      </c>
      <c r="F31" s="8">
        <v>193.2</v>
      </c>
      <c r="G31" s="8">
        <v>882.9</v>
      </c>
      <c r="H31" s="9">
        <v>78.7</v>
      </c>
      <c r="I31" s="8">
        <f t="shared" si="2"/>
        <v>939.25531914893622</v>
      </c>
      <c r="J31" s="8">
        <f t="shared" si="3"/>
        <v>40.571999999999996</v>
      </c>
      <c r="K31" s="8">
        <f t="shared" si="4"/>
        <v>606.8437522524996</v>
      </c>
      <c r="L31" s="8">
        <f t="shared" si="5"/>
        <v>332.41156689643663</v>
      </c>
      <c r="M31" s="8">
        <f t="shared" si="6"/>
        <v>2.8177177891602478</v>
      </c>
      <c r="N31" s="8">
        <f>SUM(M31:$M$43)</f>
        <v>13.737997226113253</v>
      </c>
    </row>
    <row r="32" spans="2:16" x14ac:dyDescent="0.25">
      <c r="B32" s="8">
        <v>50</v>
      </c>
      <c r="C32" s="8">
        <v>22.94</v>
      </c>
      <c r="D32" s="8">
        <f t="shared" si="1"/>
        <v>1147</v>
      </c>
      <c r="E32" s="8">
        <v>47</v>
      </c>
      <c r="F32" s="8">
        <v>174.6</v>
      </c>
      <c r="G32" s="8">
        <v>858.9</v>
      </c>
      <c r="H32" s="9">
        <v>74.900000000000006</v>
      </c>
      <c r="I32" s="8">
        <f t="shared" si="2"/>
        <v>913.72340425531911</v>
      </c>
      <c r="J32" s="8">
        <f t="shared" si="3"/>
        <v>36.665999999999997</v>
      </c>
      <c r="K32" s="8">
        <f t="shared" si="4"/>
        <v>461.28911699718736</v>
      </c>
      <c r="L32" s="8">
        <f t="shared" si="5"/>
        <v>452.43428725813175</v>
      </c>
      <c r="M32" s="8">
        <f t="shared" si="6"/>
        <v>2.1679311316804273</v>
      </c>
      <c r="N32" s="8">
        <f>SUM(M32:$M$43)</f>
        <v>10.920279436953004</v>
      </c>
    </row>
    <row r="33" spans="2:14" s="7" customFormat="1" x14ac:dyDescent="0.25">
      <c r="B33" s="8">
        <v>50</v>
      </c>
      <c r="C33" s="8">
        <v>22.55</v>
      </c>
      <c r="D33" s="8">
        <f t="shared" si="1"/>
        <v>1127.5</v>
      </c>
      <c r="E33" s="8">
        <v>49.9</v>
      </c>
      <c r="F33" s="8">
        <v>154.69999999999999</v>
      </c>
      <c r="G33" s="8">
        <v>807.9</v>
      </c>
      <c r="H33" s="9">
        <v>71.599999999999994</v>
      </c>
      <c r="I33" s="8">
        <f t="shared" si="2"/>
        <v>859.468085106383</v>
      </c>
      <c r="J33" s="8">
        <f t="shared" si="3"/>
        <v>32.486999999999995</v>
      </c>
      <c r="K33" s="8">
        <f t="shared" si="4"/>
        <v>334.76298753585479</v>
      </c>
      <c r="L33" s="8">
        <f t="shared" si="5"/>
        <v>524.70509757052821</v>
      </c>
      <c r="M33" s="8">
        <f t="shared" si="6"/>
        <v>1.6382024370351891</v>
      </c>
      <c r="N33" s="8">
        <f>SUM(M33:$M$43)</f>
        <v>8.7523483052725783</v>
      </c>
    </row>
    <row r="34" spans="2:14" s="7" customFormat="1" x14ac:dyDescent="0.25">
      <c r="B34" s="8">
        <v>50.01</v>
      </c>
      <c r="C34" s="8">
        <v>22.35</v>
      </c>
      <c r="D34" s="8">
        <f t="shared" si="1"/>
        <v>1117.7235000000001</v>
      </c>
      <c r="E34" s="8">
        <v>52.8</v>
      </c>
      <c r="F34" s="8">
        <v>135.80000000000001</v>
      </c>
      <c r="G34" s="8">
        <v>750.3</v>
      </c>
      <c r="H34" s="9">
        <v>67.099999999999994</v>
      </c>
      <c r="I34" s="8">
        <f t="shared" si="2"/>
        <v>798.19148936170211</v>
      </c>
      <c r="J34" s="8">
        <f t="shared" si="3"/>
        <v>28.518000000000004</v>
      </c>
      <c r="K34" s="8">
        <f t="shared" si="4"/>
        <v>239.47479569003482</v>
      </c>
      <c r="L34" s="8">
        <f t="shared" si="5"/>
        <v>558.71669367166726</v>
      </c>
      <c r="M34" s="8">
        <f t="shared" si="6"/>
        <v>0.45834017973337537</v>
      </c>
      <c r="N34" s="8">
        <f>SUM(M34:$M$43)</f>
        <v>7.1141458682373875</v>
      </c>
    </row>
    <row r="35" spans="2:14" s="7" customFormat="1" x14ac:dyDescent="0.25">
      <c r="B35" s="8">
        <v>49.99</v>
      </c>
      <c r="C35" s="8">
        <v>22.74</v>
      </c>
      <c r="D35" s="8">
        <f t="shared" si="1"/>
        <v>1136.7726</v>
      </c>
      <c r="E35" s="8">
        <v>53.9</v>
      </c>
      <c r="F35" s="8">
        <v>129.80000000000001</v>
      </c>
      <c r="G35" s="8">
        <v>732.3</v>
      </c>
      <c r="H35" s="9">
        <v>64.400000000000006</v>
      </c>
      <c r="I35" s="8">
        <f t="shared" si="2"/>
        <v>779.04255319148933</v>
      </c>
      <c r="J35" s="8">
        <f t="shared" si="3"/>
        <v>27.258000000000003</v>
      </c>
      <c r="K35" s="8">
        <f t="shared" si="4"/>
        <v>213.80512694940975</v>
      </c>
      <c r="L35" s="8">
        <f t="shared" si="5"/>
        <v>565.23742624207955</v>
      </c>
      <c r="M35" s="8">
        <f t="shared" si="6"/>
        <v>1.627995680029662</v>
      </c>
      <c r="N35" s="8">
        <f>SUM(M35:$M$43)</f>
        <v>6.655805688504012</v>
      </c>
    </row>
    <row r="36" spans="2:14" s="7" customFormat="1" x14ac:dyDescent="0.25">
      <c r="B36" s="8">
        <v>50</v>
      </c>
      <c r="C36" s="8">
        <v>23.08</v>
      </c>
      <c r="D36" s="8">
        <f t="shared" si="1"/>
        <v>1154</v>
      </c>
      <c r="E36" s="8">
        <v>59.6</v>
      </c>
      <c r="F36" s="8">
        <v>105.5</v>
      </c>
      <c r="G36" s="8">
        <v>657.9</v>
      </c>
      <c r="H36" s="9">
        <v>57</v>
      </c>
      <c r="I36" s="8">
        <f t="shared" si="2"/>
        <v>699.89361702127655</v>
      </c>
      <c r="J36" s="8">
        <f t="shared" si="3"/>
        <v>22.155000000000001</v>
      </c>
      <c r="K36" s="8">
        <f t="shared" si="4"/>
        <v>129.7748172466363</v>
      </c>
      <c r="L36" s="8">
        <f t="shared" si="5"/>
        <v>570.11879977464025</v>
      </c>
      <c r="M36" s="8">
        <f t="shared" si="6"/>
        <v>1.4846683445274498</v>
      </c>
      <c r="N36" s="8">
        <f>SUM(M36:$M$43)</f>
        <v>5.0278100084743507</v>
      </c>
    </row>
    <row r="37" spans="2:14" s="7" customFormat="1" x14ac:dyDescent="0.25">
      <c r="B37" s="8">
        <v>50</v>
      </c>
      <c r="C37" s="8">
        <v>23.15</v>
      </c>
      <c r="D37" s="8">
        <f t="shared" si="1"/>
        <v>1157.5</v>
      </c>
      <c r="E37" s="8">
        <v>64.5</v>
      </c>
      <c r="F37" s="8">
        <v>78.900000000000006</v>
      </c>
      <c r="G37" s="8">
        <v>532.70000000000005</v>
      </c>
      <c r="H37" s="9">
        <v>46</v>
      </c>
      <c r="I37" s="8">
        <f t="shared" si="2"/>
        <v>566.70212765957456</v>
      </c>
      <c r="J37" s="8">
        <f t="shared" si="3"/>
        <v>16.569000000000003</v>
      </c>
      <c r="K37" s="8">
        <f t="shared" si="4"/>
        <v>68.823275702617224</v>
      </c>
      <c r="L37" s="8">
        <f t="shared" si="5"/>
        <v>497.87885195695731</v>
      </c>
      <c r="M37" s="8">
        <f t="shared" si="6"/>
        <v>0.5562258265076141</v>
      </c>
      <c r="N37" s="8">
        <f>SUM(M37:$M$43)</f>
        <v>3.5431416639469009</v>
      </c>
    </row>
    <row r="38" spans="2:14" s="7" customFormat="1" x14ac:dyDescent="0.25">
      <c r="B38" s="8">
        <v>50</v>
      </c>
      <c r="C38" s="8">
        <v>23.1</v>
      </c>
      <c r="D38" s="8">
        <f t="shared" si="1"/>
        <v>1155</v>
      </c>
      <c r="E38" s="8">
        <v>66.2</v>
      </c>
      <c r="F38" s="8">
        <v>67.8</v>
      </c>
      <c r="G38" s="8">
        <v>469.6</v>
      </c>
      <c r="H38" s="9">
        <v>40.700000000000003</v>
      </c>
      <c r="I38" s="8">
        <f t="shared" si="2"/>
        <v>499.57446808510639</v>
      </c>
      <c r="J38" s="8">
        <f t="shared" si="3"/>
        <v>14.238</v>
      </c>
      <c r="K38" s="8">
        <f t="shared" si="4"/>
        <v>51.087305261562491</v>
      </c>
      <c r="L38" s="8">
        <f t="shared" si="5"/>
        <v>448.48716282354388</v>
      </c>
      <c r="M38" s="8">
        <f t="shared" si="6"/>
        <v>0.30853584583156085</v>
      </c>
      <c r="N38" s="8">
        <f>SUM(M38:$M$43)</f>
        <v>2.9869158374392866</v>
      </c>
    </row>
    <row r="39" spans="2:14" s="7" customFormat="1" x14ac:dyDescent="0.25">
      <c r="B39" s="8">
        <v>50</v>
      </c>
      <c r="C39" s="8">
        <v>23.09</v>
      </c>
      <c r="D39" s="8">
        <f t="shared" si="1"/>
        <v>1154.5</v>
      </c>
      <c r="E39" s="8">
        <v>67.3</v>
      </c>
      <c r="F39" s="8">
        <v>61.4</v>
      </c>
      <c r="G39" s="8">
        <v>432.8</v>
      </c>
      <c r="H39" s="9">
        <v>37.5</v>
      </c>
      <c r="I39" s="8">
        <f t="shared" si="2"/>
        <v>460.42553191489361</v>
      </c>
      <c r="J39" s="8">
        <f t="shared" si="3"/>
        <v>12.894</v>
      </c>
      <c r="K39" s="8">
        <f t="shared" si="4"/>
        <v>42.561351593784728</v>
      </c>
      <c r="L39" s="8">
        <f t="shared" si="5"/>
        <v>417.8641803211089</v>
      </c>
      <c r="M39" s="8">
        <f t="shared" si="6"/>
        <v>0.19841093364597159</v>
      </c>
      <c r="N39" s="8">
        <f>SUM(M39:$M$43)</f>
        <v>2.6783799916077258</v>
      </c>
    </row>
    <row r="40" spans="2:14" s="7" customFormat="1" x14ac:dyDescent="0.25">
      <c r="B40" s="8">
        <v>49.99</v>
      </c>
      <c r="C40" s="8">
        <v>23.17</v>
      </c>
      <c r="D40" s="8">
        <f t="shared" si="1"/>
        <v>1158.2683000000002</v>
      </c>
      <c r="E40" s="8">
        <v>67.7</v>
      </c>
      <c r="F40" s="8">
        <v>57.2</v>
      </c>
      <c r="G40" s="8">
        <v>405.4</v>
      </c>
      <c r="H40" s="9">
        <v>35</v>
      </c>
      <c r="I40" s="8">
        <f t="shared" si="2"/>
        <v>431.27659574468083</v>
      </c>
      <c r="J40" s="8">
        <f t="shared" si="3"/>
        <v>12.012</v>
      </c>
      <c r="K40" s="8">
        <f t="shared" si="4"/>
        <v>37.571547624722228</v>
      </c>
      <c r="L40" s="8">
        <f t="shared" si="5"/>
        <v>393.70504811995863</v>
      </c>
      <c r="M40" s="8">
        <f t="shared" si="6"/>
        <v>0.89385608912751358</v>
      </c>
      <c r="N40" s="8">
        <f>SUM(M40:$M$43)</f>
        <v>2.4799690579617542</v>
      </c>
    </row>
    <row r="41" spans="2:14" s="7" customFormat="1" x14ac:dyDescent="0.25">
      <c r="B41" s="8">
        <v>50</v>
      </c>
      <c r="C41" s="8">
        <v>23.36</v>
      </c>
      <c r="D41" s="8">
        <f t="shared" si="1"/>
        <v>1168</v>
      </c>
      <c r="E41" s="8">
        <v>71.099999999999994</v>
      </c>
      <c r="F41" s="8">
        <v>37.6</v>
      </c>
      <c r="G41" s="8">
        <v>280</v>
      </c>
      <c r="H41" s="9">
        <v>24</v>
      </c>
      <c r="I41" s="8">
        <f t="shared" si="2"/>
        <v>297.87234042553189</v>
      </c>
      <c r="J41" s="8">
        <f t="shared" si="3"/>
        <v>7.8960000000000008</v>
      </c>
      <c r="K41" s="8">
        <f t="shared" si="4"/>
        <v>19.601022357777779</v>
      </c>
      <c r="L41" s="8">
        <f t="shared" si="5"/>
        <v>278.27131806775412</v>
      </c>
      <c r="M41" s="8">
        <f t="shared" si="6"/>
        <v>0.86680311739648308</v>
      </c>
      <c r="N41" s="8">
        <f>SUM(M41:$M$43)</f>
        <v>1.5861129688342408</v>
      </c>
    </row>
    <row r="42" spans="2:14" s="7" customFormat="1" x14ac:dyDescent="0.25">
      <c r="B42" s="8">
        <v>50</v>
      </c>
      <c r="C42" s="8">
        <v>23.46</v>
      </c>
      <c r="D42" s="8">
        <f t="shared" si="1"/>
        <v>1173</v>
      </c>
      <c r="E42" s="8">
        <v>74.099999999999994</v>
      </c>
      <c r="F42" s="8">
        <v>17.399999999999999</v>
      </c>
      <c r="G42" s="8">
        <v>135.1</v>
      </c>
      <c r="H42" s="9">
        <v>11.5</v>
      </c>
      <c r="I42" s="8">
        <f t="shared" si="2"/>
        <v>143.72340425531914</v>
      </c>
      <c r="J42" s="8">
        <f t="shared" si="3"/>
        <v>3.6539999999999995</v>
      </c>
      <c r="K42" s="8">
        <f t="shared" si="4"/>
        <v>7.6605173028125</v>
      </c>
      <c r="L42" s="8">
        <f t="shared" si="5"/>
        <v>136.06288695250663</v>
      </c>
      <c r="M42" s="8">
        <f t="shared" si="6"/>
        <v>0.71930985143775772</v>
      </c>
      <c r="N42" s="8">
        <f>SUM(M42:$M$43)</f>
        <v>0.71930985143775772</v>
      </c>
    </row>
    <row r="43" spans="2:14" s="7" customFormat="1" x14ac:dyDescent="0.25">
      <c r="B43" s="8"/>
      <c r="C43" s="8"/>
      <c r="D43" s="8"/>
      <c r="E43" s="8"/>
      <c r="F43" s="8"/>
      <c r="G43" s="8"/>
      <c r="H43" s="9"/>
      <c r="I43" s="8">
        <v>0</v>
      </c>
      <c r="J43" s="8">
        <v>0</v>
      </c>
      <c r="K43" s="8">
        <v>0</v>
      </c>
      <c r="L43" s="8">
        <f t="shared" si="5"/>
        <v>0</v>
      </c>
      <c r="M43" s="8">
        <v>0</v>
      </c>
      <c r="N43" s="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Test</vt:lpstr>
      <vt:lpstr>BBS02 750W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Cecio Sebastiano</dc:creator>
  <cp:lastModifiedBy>Di Cecio Sebastiano</cp:lastModifiedBy>
  <dcterms:created xsi:type="dcterms:W3CDTF">2015-03-28T06:50:29Z</dcterms:created>
  <dcterms:modified xsi:type="dcterms:W3CDTF">2015-04-04T19:51:36Z</dcterms:modified>
</cp:coreProperties>
</file>